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mc:AlternateContent xmlns:mc="http://schemas.openxmlformats.org/markup-compatibility/2006">
    <mc:Choice Requires="x15">
      <x15ac:absPath xmlns:x15ac="http://schemas.microsoft.com/office/spreadsheetml/2010/11/ac" url="C:\Users\User\Desktop\"/>
    </mc:Choice>
  </mc:AlternateContent>
  <xr:revisionPtr revIDLastSave="0" documentId="8_{1DC38783-71B2-4F35-B7D9-4B74C4C9D90F}" xr6:coauthVersionLast="46" xr6:coauthVersionMax="46"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5" i="24" l="1"/>
  <c r="E14" i="24"/>
  <c r="D6" i="6"/>
  <c r="D15" i="5"/>
  <c r="D12" i="5"/>
  <c r="E6" i="7"/>
  <c r="E16" i="24" l="1"/>
  <c r="D9" i="33" l="1"/>
  <c r="D22" i="33" l="1"/>
  <c r="D29" i="33" l="1"/>
  <c r="D6" i="7"/>
  <c r="D9" i="7" l="1"/>
  <c r="H12" i="23"/>
  <c r="H9" i="23"/>
  <c r="H13" i="23" s="1"/>
  <c r="E18" i="34"/>
  <c r="E8" i="6"/>
  <c r="D4" i="34" l="1"/>
  <c r="E4" i="34"/>
  <c r="E8" i="34"/>
  <c r="A26" i="34"/>
  <c r="C27" i="34" s="1"/>
  <c r="D5" i="33"/>
  <c r="E5" i="33"/>
  <c r="A12" i="33"/>
  <c r="A17" i="33" s="1"/>
  <c r="A19" i="33" s="1"/>
  <c r="D24" i="33"/>
  <c r="E24" i="33"/>
  <c r="E29" i="33"/>
  <c r="A41" i="33"/>
  <c r="C42" i="33" s="1"/>
  <c r="D7" i="34" l="1"/>
  <c r="D8" i="34" s="1"/>
  <c r="E24" i="5" l="1"/>
  <c r="D24" i="5"/>
  <c r="D15" i="33" l="1"/>
  <c r="H27" i="23" l="1"/>
  <c r="H20" i="23"/>
  <c r="H32" i="23" l="1"/>
  <c r="H70" i="23" l="1"/>
  <c r="H69" i="23" s="1"/>
  <c r="H65" i="23"/>
  <c r="H58" i="23"/>
  <c r="H52" i="23"/>
  <c r="H47" i="23"/>
  <c r="H40" i="23"/>
  <c r="H53" i="23" l="1"/>
  <c r="D14" i="5" s="1"/>
  <c r="D16" i="5" s="1"/>
  <c r="H51" i="23"/>
  <c r="H71" i="23"/>
  <c r="H72" i="23" s="1"/>
  <c r="H11" i="23"/>
  <c r="H55" i="23" l="1"/>
  <c r="H37" i="23"/>
  <c r="H17" i="23"/>
  <c r="H6" i="23"/>
  <c r="D30" i="5" l="1"/>
  <c r="D32" i="5" s="1"/>
  <c r="D3" i="5" l="1"/>
  <c r="E3" i="5"/>
  <c r="D4" i="5"/>
  <c r="E4" i="5"/>
  <c r="D8" i="5"/>
  <c r="E8" i="5"/>
  <c r="D11" i="5"/>
  <c r="E11" i="5"/>
  <c r="A28" i="5"/>
  <c r="E30" i="5"/>
  <c r="A37" i="5"/>
  <c r="A41" i="5"/>
  <c r="C42" i="5" s="1"/>
  <c r="D18" i="5" l="1"/>
  <c r="D34" i="5" s="1"/>
  <c r="E32" i="5"/>
  <c r="D14" i="33"/>
  <c r="E16" i="5"/>
  <c r="E18" i="5" s="1"/>
  <c r="E34" i="5" l="1"/>
  <c r="D19" i="6"/>
  <c r="D12" i="6"/>
  <c r="A19" i="7" l="1"/>
  <c r="A22" i="6"/>
  <c r="B55" i="23" l="1"/>
  <c r="B37" i="23"/>
  <c r="B17" i="23"/>
  <c r="B6" i="23"/>
  <c r="E12" i="6" l="1"/>
  <c r="E9" i="7"/>
  <c r="E14" i="7" s="1"/>
  <c r="A8" i="7"/>
  <c r="A9" i="7" s="1"/>
  <c r="A10" i="7" s="1"/>
  <c r="A11" i="7" s="1"/>
  <c r="A12" i="7" s="1"/>
  <c r="A13" i="7" s="1"/>
  <c r="E16" i="7" l="1"/>
  <c r="E17" i="7" s="1"/>
  <c r="D14" i="7"/>
  <c r="D16" i="7" s="1"/>
  <c r="D17" i="7" s="1"/>
  <c r="D7" i="6" s="1"/>
  <c r="D7" i="33" l="1"/>
  <c r="D12" i="33" s="1"/>
  <c r="E7" i="33"/>
  <c r="E12" i="33" s="1"/>
  <c r="E17" i="33" s="1"/>
  <c r="E19" i="33" s="1"/>
  <c r="E33" i="33" s="1"/>
  <c r="E36" i="33" s="1"/>
  <c r="D35" i="33" s="1"/>
  <c r="E13" i="34"/>
  <c r="E12" i="34" s="1"/>
  <c r="E15" i="34" s="1"/>
  <c r="D8" i="6"/>
  <c r="D13" i="34"/>
  <c r="D12" i="34" s="1"/>
  <c r="E18" i="7"/>
  <c r="A26" i="6"/>
  <c r="C27" i="6" s="1"/>
  <c r="E3" i="6"/>
  <c r="E2" i="6"/>
  <c r="D3" i="6"/>
  <c r="D2" i="6"/>
  <c r="A22" i="7"/>
  <c r="C23" i="7" s="1"/>
  <c r="E4" i="7"/>
  <c r="D4" i="7"/>
  <c r="D20" i="6" l="1"/>
  <c r="D35" i="5" s="1"/>
  <c r="E19" i="34"/>
  <c r="D11" i="34"/>
  <c r="D18" i="34" s="1"/>
  <c r="D18" i="7"/>
  <c r="E19" i="6"/>
  <c r="D15" i="34" l="1"/>
  <c r="D19" i="34" s="1"/>
  <c r="D16" i="33"/>
  <c r="D17" i="33" s="1"/>
  <c r="D19" i="33" s="1"/>
  <c r="D33" i="33" s="1"/>
  <c r="D36" i="33" s="1"/>
  <c r="E20" i="6"/>
  <c r="D21" i="6" l="1"/>
  <c r="E21" i="6" l="1"/>
  <c r="E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<sst xmlns="http://schemas.openxmlformats.org/spreadsheetml/2006/main" count="293" uniqueCount="206">
  <si>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</si>
  <si>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</si>
  <si>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</si>
  <si>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</si>
  <si>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</si>
  <si>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</si>
  <si>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</si>
  <si>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</si>
  <si>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</si>
  <si>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</si>
  <si>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</si>
  <si>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</si>
  <si>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</si>
  <si>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</si>
  <si>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</si>
  <si>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</si>
  <si>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</si>
  <si>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</si>
  <si>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</si>
  <si>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</si>
  <si>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</si>
  <si>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</si>
  <si>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</si>
  <si>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</si>
  <si>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</si>
  <si>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</si>
  <si>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</si>
  <si>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</si>
  <si>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</si>
  <si>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</si>
  <si>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</si>
  <si>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</si>
  <si>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</si>
  <si>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</si>
  <si>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</si>
  <si>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</si>
  <si>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</si>
  <si>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</si>
  <si>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</si>
  <si>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</si>
  <si>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</si>
  <si>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</si>
  <si>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</si>
  <si>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</si>
  <si>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</si>
  <si>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</si>
  <si>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</si>
  <si>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</si>
  <si>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</si>
  <si>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</si>
  <si>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</si>
  <si>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</si>
  <si>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</si>
  <si>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</si>
  <si>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</si>
  <si>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</si>
  <si>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</si>
  <si>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</si>
  <si>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</si>
  <si>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</si>
  <si>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</si>
  <si>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</si>
  <si>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</si>
  <si>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</si>
  <si>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</si>
  <si>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</si>
  <si>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</si>
  <si>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</si>
  <si>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</si>
  <si>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</si>
  <si>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</si>
  <si>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</si>
  <si>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</si>
  <si>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</si>
  <si>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</si>
  <si>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</si>
  <si>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</si>
  <si>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</si>
  <si>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</si>
  <si>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</si>
  <si>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</si>
  <si>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</si>
  <si>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</si>
  <si>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</si>
  <si>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</si>
  <si>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</si>
  <si>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</si>
  <si>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</si>
  <si>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</si>
  <si>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</si>
  <si>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</si>
  <si>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</si>
  <si>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</si>
  <si>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</si>
  <si>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</si>
  <si>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</si>
  <si>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</si>
  <si>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</si>
  <si>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</si>
  <si>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</si>
  <si>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</si>
  <si>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</si>
  <si>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</si>
  <si>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</si>
  <si>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</si>
  <si>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</si>
  <si>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</si>
  <si>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</si>
  <si>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</si>
  <si>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</si>
  <si>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</si>
  <si>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</si>
  <si>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</si>
  <si>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</si>
  <si>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</si>
  <si>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</si>
  <si>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</si>
  <si>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</si>
  <si>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</si>
  <si>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</si>
  <si>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</si>
  <si>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</si>
  <si>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</si>
  <si>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</si>
  <si>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</si>
  <si>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</si>
  <si>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</si>
  <si>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</si>
  <si>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</si>
  <si>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</si>
  <si>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</si>
  <si>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</si>
  <si>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</si>
  <si>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</si>
  <si>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</si>
  <si>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</si>
  <si>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</si>
  <si>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</si>
  <si>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</si>
  <si>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</si>
  <si>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</si>
  <si>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</si>
  <si>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</si>
  <si>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</si>
  <si>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</si>
  <si>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</si>
  <si>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</si>
  <si>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</si>
  <si>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</si>
  <si>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</si>
  <si>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</si>
  <si>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</si>
  <si>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</si>
  <si>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</si>
  <si>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</si>
  <si>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</si>
  <si>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</si>
  <si>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</si>
  <si>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</si>
  <si>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</si>
  <si>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</si>
  <si>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</si>
  <si>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</si>
  <si>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</si>
  <si>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</si>
  <si>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</si>
  <si>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</si>
  <si>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</si>
  <si>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</si>
  <si>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</si>
  <si>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</si>
  <si>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</si>
  <si>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</si>
  <si>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</si>
  <si>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</si>
  <si>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</si>
  <si>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</si>
  <si>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</si>
  <si>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</si>
  <si>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</si>
  <si>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</si>
  <si>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</si>
  <si>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</si>
  <si>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</si>
  <si>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</si>
  <si>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</si>
  <si>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</si>
  <si>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</si>
  <si>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</si>
  <si>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</si>
  <si>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</si>
  <si>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</si>
  <si>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</si>
  <si>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</si>
  <si>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</si>
  <si>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</si>
  <si>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</si>
  <si>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</si>
  <si>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</si>
  <si>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</si>
  <si>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</si>
  <si>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</si>
  <si>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</si>
  <si>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</si>
  <si>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</si>
  <si>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2021.gada pārskats I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</si>
</sst>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7"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1" fillId="0" borderId="0" xfId="0" applyFont="1" applyAlignment="1">
      <alignment horizontal="lef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4"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6" t="s">
        <v>187</v>
      </c>
      <c r="B13" s="86"/>
      <c r="C13" s="86"/>
      <c r="D13" s="86"/>
      <c r="E13" s="86"/>
      <c r="F13" s="86"/>
      <c r="G13" s="86"/>
      <c r="H13" s="86"/>
      <c r="I13" s="86"/>
    </row>
    <row r="14" spans="1:12" ht="25.5" customHeight="1" x14ac:dyDescent="0.3">
      <c r="A14" s="87" t="s">
        <v>188</v>
      </c>
      <c r="B14" s="87"/>
      <c r="C14" s="87"/>
      <c r="D14" s="87"/>
      <c r="E14" s="87"/>
      <c r="F14" s="87"/>
      <c r="G14" s="87"/>
      <c r="H14" s="87"/>
      <c r="I14" s="87"/>
    </row>
    <row r="15" spans="1:12" ht="25.5" customHeight="1" x14ac:dyDescent="0.3"/>
    <row r="16" spans="1:12" ht="27.6" x14ac:dyDescent="0.3">
      <c r="A16" s="88" t="s">
        <v>205</v>
      </c>
      <c r="B16" s="89"/>
      <c r="C16" s="89"/>
      <c r="D16" s="89"/>
      <c r="E16" s="89"/>
      <c r="F16" s="89"/>
      <c r="G16" s="89"/>
      <c r="H16" s="89"/>
      <c r="I16" s="89"/>
    </row>
    <row r="17" ht="30" customHeight="1" x14ac:dyDescent="0.3"/>
    <row r="43" spans="1:9" ht="15.6" x14ac:dyDescent="0.3">
      <c r="A43" s="90" t="s">
        <v>125</v>
      </c>
      <c r="B43" s="90"/>
      <c r="C43" s="90"/>
      <c r="D43" s="90"/>
      <c r="E43" s="90"/>
      <c r="F43" s="90"/>
      <c r="G43" s="90"/>
      <c r="H43" s="90"/>
      <c r="I43" s="90"/>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1" t="s">
        <v>5</v>
      </c>
      <c r="B1" s="91"/>
      <c r="C1" s="91"/>
      <c r="D1" s="91"/>
      <c r="E1" s="91"/>
      <c r="F1" s="91"/>
      <c r="G1" s="91"/>
      <c r="H1" s="91"/>
      <c r="I1" s="91"/>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202</v>
      </c>
      <c r="I14" s="9">
        <v>7</v>
      </c>
    </row>
    <row r="15" spans="1:9" ht="15" customHeight="1" x14ac:dyDescent="0.3">
      <c r="I15" s="9"/>
    </row>
    <row r="16" spans="1:9" ht="15" customHeight="1" x14ac:dyDescent="0.3">
      <c r="B16" s="4" t="s">
        <v>203</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1" t="s">
        <v>63</v>
      </c>
      <c r="B1" s="91"/>
      <c r="C1" s="91"/>
      <c r="D1" s="91"/>
      <c r="E1" s="91"/>
      <c r="F1" s="91"/>
      <c r="G1" s="91"/>
      <c r="H1" s="6"/>
      <c r="K1" s="18" t="s">
        <v>62</v>
      </c>
    </row>
    <row r="2" spans="1:11" ht="15" customHeight="1" x14ac:dyDescent="0.3">
      <c r="K2" s="6" t="s">
        <v>66</v>
      </c>
    </row>
    <row r="4" spans="1:11" ht="28.8" customHeight="1" x14ac:dyDescent="0.3">
      <c r="A4" s="4" t="s">
        <v>0</v>
      </c>
      <c r="B4" s="93" t="s">
        <v>189</v>
      </c>
      <c r="C4" s="93"/>
      <c r="D4" s="93"/>
      <c r="E4" s="93"/>
      <c r="F4" s="93"/>
      <c r="G4" s="93"/>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4" t="s">
        <v>108</v>
      </c>
      <c r="C6" s="94"/>
      <c r="D6" s="94"/>
      <c r="E6" s="94"/>
      <c r="F6" s="94"/>
      <c r="G6" s="94"/>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2" t="s">
        <v>190</v>
      </c>
      <c r="C8" s="92"/>
      <c r="D8" s="92"/>
      <c r="E8" s="92"/>
      <c r="F8" s="92"/>
      <c r="G8" s="92"/>
      <c r="I8" s="10" t="s">
        <v>7</v>
      </c>
      <c r="J8" s="11" t="s">
        <v>86</v>
      </c>
      <c r="K8" s="16" t="s">
        <v>67</v>
      </c>
    </row>
    <row r="9" spans="1:11" ht="15" customHeight="1" x14ac:dyDescent="0.3">
      <c r="I9" s="59"/>
      <c r="J9" s="59"/>
    </row>
    <row r="10" spans="1:11" ht="15" customHeight="1" x14ac:dyDescent="0.3">
      <c r="A10" s="4" t="s">
        <v>99</v>
      </c>
      <c r="B10" s="95" t="s">
        <v>191</v>
      </c>
      <c r="C10" s="95"/>
      <c r="D10" s="95"/>
      <c r="E10" s="95"/>
      <c r="F10" s="95"/>
      <c r="G10" s="95"/>
      <c r="K10" s="16" t="s">
        <v>67</v>
      </c>
    </row>
    <row r="11" spans="1:11" ht="15" customHeight="1" x14ac:dyDescent="0.3">
      <c r="B11" s="8"/>
      <c r="C11" s="8"/>
      <c r="D11" s="8"/>
      <c r="E11" s="8"/>
      <c r="F11" s="8"/>
      <c r="G11" s="8"/>
      <c r="K11" s="8"/>
    </row>
    <row r="12" spans="1:11" ht="15" customHeight="1" x14ac:dyDescent="0.3">
      <c r="A12" s="4" t="s">
        <v>2</v>
      </c>
      <c r="B12" s="92" t="s">
        <v>192</v>
      </c>
      <c r="C12" s="92"/>
      <c r="D12" s="92"/>
      <c r="E12" s="92"/>
      <c r="F12" s="92"/>
      <c r="G12" s="92"/>
      <c r="K12" s="16" t="s">
        <v>68</v>
      </c>
    </row>
    <row r="13" spans="1:11" ht="15" customHeight="1" x14ac:dyDescent="0.3">
      <c r="B13" s="92" t="s">
        <v>193</v>
      </c>
      <c r="C13" s="92"/>
      <c r="D13" s="92"/>
      <c r="E13" s="92"/>
      <c r="F13" s="92"/>
      <c r="G13" s="92"/>
      <c r="K13" s="33"/>
    </row>
    <row r="16" spans="1:11" ht="17.25" customHeight="1" x14ac:dyDescent="0.3">
      <c r="A16" s="46" t="s">
        <v>100</v>
      </c>
      <c r="B16" s="92" t="s">
        <v>194</v>
      </c>
      <c r="C16" s="92"/>
      <c r="D16" s="92"/>
      <c r="E16" s="92"/>
      <c r="F16" s="92"/>
      <c r="G16" s="92"/>
      <c r="K16" s="16" t="s">
        <v>85</v>
      </c>
    </row>
    <row r="19" spans="1:11" ht="15" customHeight="1" x14ac:dyDescent="0.3">
      <c r="A19" s="4" t="s">
        <v>3</v>
      </c>
      <c r="B19" s="13" t="s">
        <v>11</v>
      </c>
      <c r="C19" s="14">
        <v>44197</v>
      </c>
      <c r="D19" s="13" t="s">
        <v>12</v>
      </c>
      <c r="E19" s="14">
        <v>44286</v>
      </c>
      <c r="F19" s="12"/>
      <c r="G19" s="12"/>
      <c r="K19" s="12"/>
    </row>
    <row r="21" spans="1:11" ht="15" customHeight="1" x14ac:dyDescent="0.3">
      <c r="A21" s="4" t="s">
        <v>4</v>
      </c>
      <c r="B21" s="92" t="s">
        <v>120</v>
      </c>
      <c r="C21" s="92"/>
      <c r="D21" s="92"/>
      <c r="E21" s="92"/>
      <c r="F21" s="92"/>
      <c r="G21" s="92"/>
      <c r="K21" s="33"/>
    </row>
    <row r="22" spans="1:11" ht="15" customHeight="1" x14ac:dyDescent="0.3">
      <c r="B22" s="92" t="s">
        <v>127</v>
      </c>
      <c r="C22" s="92"/>
      <c r="D22" s="92"/>
      <c r="E22" s="92"/>
      <c r="F22" s="92"/>
      <c r="G22" s="92"/>
      <c r="K22" s="33"/>
    </row>
    <row r="23" spans="1:11" ht="15" customHeight="1" x14ac:dyDescent="0.3">
      <c r="B23" s="92" t="s">
        <v>121</v>
      </c>
      <c r="C23" s="92"/>
      <c r="D23" s="92"/>
      <c r="E23" s="92"/>
      <c r="F23" s="92"/>
      <c r="G23" s="92"/>
      <c r="K23" s="33"/>
    </row>
    <row r="24" spans="1:11" ht="15" customHeight="1" x14ac:dyDescent="0.3">
      <c r="B24" s="92" t="s">
        <v>124</v>
      </c>
      <c r="C24" s="92"/>
      <c r="D24" s="92"/>
      <c r="E24" s="92"/>
      <c r="F24" s="92"/>
      <c r="G24" s="92"/>
      <c r="K24" s="33"/>
    </row>
    <row r="26" spans="1:11" ht="15" customHeight="1" x14ac:dyDescent="0.3">
      <c r="B26" s="92" t="s">
        <v>123</v>
      </c>
      <c r="C26" s="92"/>
      <c r="D26" s="92"/>
      <c r="E26" s="92"/>
      <c r="F26" s="92"/>
      <c r="G26" s="92"/>
      <c r="K26" s="33"/>
    </row>
    <row r="27" spans="1:11" ht="15" customHeight="1" x14ac:dyDescent="0.3">
      <c r="B27" s="92" t="s">
        <v>122</v>
      </c>
      <c r="C27" s="92"/>
      <c r="D27" s="92"/>
      <c r="E27" s="92"/>
      <c r="F27" s="92"/>
      <c r="G27" s="92"/>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7" zoomScaleNormal="100" zoomScaleSheetLayoutView="100" workbookViewId="0">
      <selection activeCell="D28" sqref="D28"/>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1" t="s">
        <v>17</v>
      </c>
      <c r="B1" s="91"/>
      <c r="C1" s="91"/>
      <c r="D1" s="91"/>
      <c r="E1" s="91"/>
      <c r="F1" s="100" t="s">
        <v>105</v>
      </c>
    </row>
    <row r="2" spans="1:11" ht="15" customHeight="1" x14ac:dyDescent="0.3">
      <c r="F2" s="100"/>
    </row>
    <row r="3" spans="1:11" ht="15" customHeight="1" x14ac:dyDescent="0.3">
      <c r="A3" s="19" t="s">
        <v>18</v>
      </c>
      <c r="B3" s="19"/>
      <c r="D3" s="22">
        <f>Info!$E$19</f>
        <v>44286</v>
      </c>
      <c r="E3" s="22">
        <f>Info!$C$19-1</f>
        <v>44196</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1" t="s">
        <v>21</v>
      </c>
      <c r="C7" s="101"/>
      <c r="D7" s="25">
        <v>85</v>
      </c>
      <c r="E7" s="25">
        <v>85</v>
      </c>
      <c r="F7" s="57">
        <v>40</v>
      </c>
    </row>
    <row r="8" spans="1:11" ht="15" customHeight="1" x14ac:dyDescent="0.3">
      <c r="A8" s="15"/>
      <c r="B8" s="98" t="s">
        <v>20</v>
      </c>
      <c r="C8" s="98"/>
      <c r="D8" s="37">
        <f>SUM(D7:D7)</f>
        <v>85</v>
      </c>
      <c r="E8" s="37">
        <f>SUM(E7:E7)</f>
        <v>85</v>
      </c>
      <c r="F8" s="57">
        <v>80</v>
      </c>
    </row>
    <row r="9" spans="1:11" ht="6" customHeight="1" x14ac:dyDescent="0.3">
      <c r="A9" s="15"/>
      <c r="F9" s="57"/>
    </row>
    <row r="10" spans="1:11" ht="15" customHeight="1" x14ac:dyDescent="0.3">
      <c r="A10" s="24" t="s">
        <v>58</v>
      </c>
      <c r="B10" s="103" t="s">
        <v>195</v>
      </c>
      <c r="C10" s="103"/>
      <c r="F10" s="57">
        <v>90</v>
      </c>
    </row>
    <row r="11" spans="1:11" ht="15" customHeight="1" x14ac:dyDescent="0.3">
      <c r="A11" s="39" t="s">
        <v>128</v>
      </c>
      <c r="B11" s="102" t="s">
        <v>77</v>
      </c>
      <c r="C11" s="102"/>
      <c r="D11" s="26">
        <f>ROUND(D12+D13,0)</f>
        <v>1345416</v>
      </c>
      <c r="E11" s="26">
        <f>ROUND(E12+E13,0)</f>
        <v>1375330</v>
      </c>
      <c r="F11" s="57">
        <v>100</v>
      </c>
      <c r="K11" s="49"/>
    </row>
    <row r="12" spans="1:11" ht="15" customHeight="1" x14ac:dyDescent="0.3">
      <c r="A12" s="36" t="s">
        <v>70</v>
      </c>
      <c r="B12" s="97" t="s">
        <v>101</v>
      </c>
      <c r="C12" s="97"/>
      <c r="D12" s="40">
        <f>P_Aktīvs!H32</f>
        <v>1345416</v>
      </c>
      <c r="E12" s="40">
        <v>1375330</v>
      </c>
      <c r="F12" s="57">
        <v>110</v>
      </c>
    </row>
    <row r="13" spans="1:11" ht="15" customHeight="1" outlineLevel="1" x14ac:dyDescent="0.3">
      <c r="A13" s="36" t="s">
        <v>72</v>
      </c>
      <c r="B13" s="99" t="s">
        <v>196</v>
      </c>
      <c r="C13" s="99"/>
      <c r="D13" s="40">
        <v>0</v>
      </c>
      <c r="E13" s="40">
        <v>0</v>
      </c>
      <c r="F13" s="57">
        <v>120</v>
      </c>
    </row>
    <row r="14" spans="1:11" ht="15" customHeight="1" x14ac:dyDescent="0.3">
      <c r="A14" s="39" t="s">
        <v>129</v>
      </c>
      <c r="B14" s="102" t="s">
        <v>78</v>
      </c>
      <c r="C14" s="102"/>
      <c r="D14" s="25">
        <f>P_Aktīvs!H53</f>
        <v>1912078</v>
      </c>
      <c r="E14" s="25">
        <v>1828353</v>
      </c>
      <c r="F14" s="57">
        <v>180</v>
      </c>
    </row>
    <row r="15" spans="1:11" ht="15" customHeight="1" x14ac:dyDescent="0.3">
      <c r="A15" s="39" t="s">
        <v>130</v>
      </c>
      <c r="B15" s="102" t="s">
        <v>22</v>
      </c>
      <c r="C15" s="102"/>
      <c r="D15" s="25">
        <f>P_Aktīvs!H71</f>
        <v>1852</v>
      </c>
      <c r="E15" s="25">
        <v>2389</v>
      </c>
      <c r="F15" s="57">
        <v>190</v>
      </c>
    </row>
    <row r="16" spans="1:11" ht="15" customHeight="1" x14ac:dyDescent="0.3">
      <c r="A16" s="15"/>
      <c r="C16" s="24" t="s">
        <v>197</v>
      </c>
      <c r="D16" s="37">
        <f>D12+D14+D15</f>
        <v>3259346</v>
      </c>
      <c r="E16" s="37">
        <f>SUM(E11,E14,E15,)</f>
        <v>3206072</v>
      </c>
      <c r="F16" s="57">
        <v>220</v>
      </c>
    </row>
    <row r="17" spans="1:6" ht="6" customHeight="1" thickBot="1" x14ac:dyDescent="0.35">
      <c r="A17" s="15"/>
      <c r="D17" s="28"/>
      <c r="E17" s="28"/>
      <c r="F17" s="57"/>
    </row>
    <row r="18" spans="1:6" ht="15" customHeight="1" thickBot="1" x14ac:dyDescent="0.35">
      <c r="B18" s="98" t="s">
        <v>30</v>
      </c>
      <c r="C18" s="98"/>
      <c r="D18" s="30">
        <f>D8+D16</f>
        <v>3259431</v>
      </c>
      <c r="E18" s="30">
        <f>E8+E16</f>
        <v>3206157</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96" t="s">
        <v>52</v>
      </c>
      <c r="C21" s="96"/>
      <c r="D21" s="28"/>
      <c r="E21" s="28"/>
      <c r="F21" s="57">
        <v>360</v>
      </c>
    </row>
    <row r="22" spans="1:6" ht="15" customHeight="1" x14ac:dyDescent="0.3">
      <c r="A22" s="39">
        <v>1</v>
      </c>
      <c r="B22" s="102" t="s">
        <v>24</v>
      </c>
      <c r="C22" s="102"/>
      <c r="D22" s="25">
        <v>100099</v>
      </c>
      <c r="E22" s="25">
        <v>82117</v>
      </c>
      <c r="F22" s="57">
        <v>370</v>
      </c>
    </row>
    <row r="23" spans="1:6" ht="15" customHeight="1" x14ac:dyDescent="0.3">
      <c r="A23" s="39" t="s">
        <v>129</v>
      </c>
      <c r="B23" s="102" t="s">
        <v>79</v>
      </c>
      <c r="C23" s="102"/>
      <c r="D23" s="25"/>
      <c r="E23" s="25">
        <v>0</v>
      </c>
      <c r="F23" s="57">
        <v>400</v>
      </c>
    </row>
    <row r="24" spans="1:6" ht="15" customHeight="1" x14ac:dyDescent="0.3">
      <c r="A24" s="15"/>
      <c r="B24" s="98" t="s">
        <v>25</v>
      </c>
      <c r="C24" s="98"/>
      <c r="D24" s="37">
        <f>SUM(D22:D23,)</f>
        <v>100099</v>
      </c>
      <c r="E24" s="37">
        <f>SUM(E22:E23,)</f>
        <v>82117</v>
      </c>
      <c r="F24" s="57">
        <v>450</v>
      </c>
    </row>
    <row r="25" spans="1:6" ht="6" customHeight="1" x14ac:dyDescent="0.3">
      <c r="A25" s="15"/>
      <c r="B25" s="15"/>
      <c r="D25" s="28"/>
      <c r="E25" s="28"/>
      <c r="F25" s="57"/>
    </row>
    <row r="26" spans="1:6" ht="15" customHeight="1" x14ac:dyDescent="0.3">
      <c r="A26" s="24" t="s">
        <v>58</v>
      </c>
      <c r="B26" s="96" t="s">
        <v>54</v>
      </c>
      <c r="C26" s="96"/>
      <c r="D26" s="28"/>
      <c r="E26" s="28"/>
      <c r="F26" s="57">
        <v>460</v>
      </c>
    </row>
    <row r="27" spans="1:6" ht="15" customHeight="1" x14ac:dyDescent="0.3">
      <c r="A27" s="39">
        <v>1</v>
      </c>
      <c r="B27" s="102" t="s">
        <v>26</v>
      </c>
      <c r="C27" s="102"/>
      <c r="D27" s="25">
        <v>550042</v>
      </c>
      <c r="E27" s="25">
        <v>467383</v>
      </c>
      <c r="F27" s="57">
        <v>470</v>
      </c>
    </row>
    <row r="28" spans="1:6" ht="15" customHeight="1" x14ac:dyDescent="0.3">
      <c r="A28" s="39" t="e">
        <f>#REF!+1</f>
        <v>#REF!</v>
      </c>
      <c r="B28" s="102" t="s">
        <v>27</v>
      </c>
      <c r="C28" s="102"/>
      <c r="D28" s="25">
        <v>1386</v>
      </c>
      <c r="E28" s="25">
        <v>1172</v>
      </c>
      <c r="F28" s="57">
        <v>500</v>
      </c>
    </row>
    <row r="29" spans="1:6" ht="15" customHeight="1" x14ac:dyDescent="0.3">
      <c r="A29" s="39" t="s">
        <v>133</v>
      </c>
      <c r="B29" s="102" t="s">
        <v>28</v>
      </c>
      <c r="C29" s="102"/>
      <c r="D29" s="25">
        <v>0</v>
      </c>
      <c r="E29" s="25">
        <v>32271</v>
      </c>
      <c r="F29" s="57">
        <v>530</v>
      </c>
    </row>
    <row r="30" spans="1:6" ht="15" customHeight="1" x14ac:dyDescent="0.3">
      <c r="A30" s="8"/>
      <c r="B30" s="98" t="s">
        <v>29</v>
      </c>
      <c r="C30" s="98"/>
      <c r="D30" s="27">
        <f>SUM(D27:D29)</f>
        <v>551428</v>
      </c>
      <c r="E30" s="27">
        <f>SUM(E27:E29)</f>
        <v>500826</v>
      </c>
      <c r="F30" s="57">
        <v>550</v>
      </c>
    </row>
    <row r="31" spans="1:6" ht="15" customHeight="1" thickBot="1" x14ac:dyDescent="0.35">
      <c r="A31" s="24" t="s">
        <v>60</v>
      </c>
      <c r="B31" s="96" t="s">
        <v>55</v>
      </c>
      <c r="C31" s="96"/>
      <c r="D31" s="32">
        <v>1729642</v>
      </c>
      <c r="E31" s="32">
        <v>1581019</v>
      </c>
      <c r="F31" s="57">
        <v>620</v>
      </c>
    </row>
    <row r="32" spans="1:6" ht="15" customHeight="1" thickBot="1" x14ac:dyDescent="0.35">
      <c r="B32" s="98" t="s">
        <v>31</v>
      </c>
      <c r="C32" s="98"/>
      <c r="D32" s="30">
        <f>D24+D30+D31</f>
        <v>2381169</v>
      </c>
      <c r="E32" s="30">
        <f>E24+E30+E31</f>
        <v>2163962</v>
      </c>
      <c r="F32" s="57">
        <v>630</v>
      </c>
    </row>
    <row r="33" spans="1:6" ht="13.2" customHeight="1" thickBot="1" x14ac:dyDescent="0.35">
      <c r="D33" s="28"/>
      <c r="E33" s="28"/>
      <c r="F33" s="57"/>
    </row>
    <row r="34" spans="1:6" ht="15" customHeight="1" thickTop="1" thickBot="1" x14ac:dyDescent="0.35">
      <c r="B34" s="104" t="s">
        <v>32</v>
      </c>
      <c r="C34" s="104"/>
      <c r="D34" s="31">
        <f>D32+D18</f>
        <v>5640600</v>
      </c>
      <c r="E34" s="31">
        <f>E32+E18</f>
        <v>5370119</v>
      </c>
      <c r="F34" s="57">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4:C34"/>
    <mergeCell ref="B31:C31"/>
    <mergeCell ref="B32:C32"/>
    <mergeCell ref="B22:C22"/>
    <mergeCell ref="B23:C23"/>
    <mergeCell ref="B26:C26"/>
    <mergeCell ref="B27:C27"/>
    <mergeCell ref="B24:C24"/>
    <mergeCell ref="B30:C30"/>
    <mergeCell ref="B29:C29"/>
    <mergeCell ref="B28:C28"/>
    <mergeCell ref="B21:C21"/>
    <mergeCell ref="B12:C12"/>
    <mergeCell ref="B18:C18"/>
    <mergeCell ref="B13:C13"/>
    <mergeCell ref="F1:F2"/>
    <mergeCell ref="B8:C8"/>
    <mergeCell ref="A1:E1"/>
    <mergeCell ref="B7:C7"/>
    <mergeCell ref="B14:C14"/>
    <mergeCell ref="B15:C15"/>
    <mergeCell ref="B10:C10"/>
    <mergeCell ref="B11:C11"/>
  </mergeCells>
  <conditionalFormatting sqref="C42">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view="pageBreakPreview" topLeftCell="A4" zoomScaleNormal="100" zoomScaleSheetLayoutView="100" workbookViewId="0">
      <selection activeCell="E26" sqref="E2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1" t="s">
        <v>17</v>
      </c>
      <c r="B1" s="91"/>
      <c r="C1" s="91"/>
      <c r="D1" s="91"/>
      <c r="E1" s="91"/>
      <c r="F1" s="58" t="s">
        <v>105</v>
      </c>
    </row>
    <row r="2" spans="1:6" ht="15" customHeight="1" x14ac:dyDescent="0.3">
      <c r="A2" s="19" t="s">
        <v>33</v>
      </c>
      <c r="D2" s="22">
        <f>Info!$E$19</f>
        <v>44286</v>
      </c>
      <c r="E2" s="22">
        <f>Info!$C$19-1</f>
        <v>44196</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2" t="s">
        <v>36</v>
      </c>
      <c r="C5" s="102"/>
      <c r="D5" s="25">
        <v>473000</v>
      </c>
      <c r="E5" s="25">
        <v>473000</v>
      </c>
      <c r="F5" s="57">
        <v>660</v>
      </c>
    </row>
    <row r="6" spans="1:6" ht="15" customHeight="1" x14ac:dyDescent="0.3">
      <c r="A6" s="39" t="s">
        <v>129</v>
      </c>
      <c r="B6" s="102" t="s">
        <v>84</v>
      </c>
      <c r="C6" s="102"/>
      <c r="D6" s="25">
        <f>E6+E7</f>
        <v>1511182</v>
      </c>
      <c r="E6" s="25">
        <v>1068285</v>
      </c>
      <c r="F6" s="57">
        <v>780</v>
      </c>
    </row>
    <row r="7" spans="1:6" ht="15" customHeight="1" thickBot="1" x14ac:dyDescent="0.35">
      <c r="A7" s="39" t="s">
        <v>130</v>
      </c>
      <c r="B7" s="102" t="s">
        <v>51</v>
      </c>
      <c r="C7" s="102"/>
      <c r="D7" s="25">
        <f>'PZA(IF)'!D17</f>
        <v>85202</v>
      </c>
      <c r="E7" s="25">
        <v>442897</v>
      </c>
      <c r="F7" s="57">
        <v>790</v>
      </c>
    </row>
    <row r="8" spans="1:6" ht="15" customHeight="1" thickBot="1" x14ac:dyDescent="0.35">
      <c r="B8" s="98" t="s">
        <v>37</v>
      </c>
      <c r="C8" s="98"/>
      <c r="D8" s="30">
        <f>SUM(D5,D6,D7)</f>
        <v>2069384</v>
      </c>
      <c r="E8" s="30">
        <f>SUM(E5,E6,E7)</f>
        <v>1984182</v>
      </c>
      <c r="F8" s="57">
        <v>800</v>
      </c>
    </row>
    <row r="9" spans="1:6" ht="13.2" customHeight="1" x14ac:dyDescent="0.3">
      <c r="D9" s="28"/>
      <c r="E9" s="28"/>
      <c r="F9" s="57"/>
    </row>
    <row r="10" spans="1:6" ht="15" customHeight="1" x14ac:dyDescent="0.3">
      <c r="A10" s="18" t="s">
        <v>80</v>
      </c>
      <c r="D10" s="28"/>
      <c r="E10" s="28"/>
      <c r="F10" s="57">
        <v>860</v>
      </c>
    </row>
    <row r="11" spans="1:6" ht="15" customHeight="1" thickBot="1" x14ac:dyDescent="0.35">
      <c r="A11" s="39">
        <v>1</v>
      </c>
      <c r="B11" s="102" t="s">
        <v>41</v>
      </c>
      <c r="C11" s="102"/>
      <c r="D11" s="25">
        <v>2799652</v>
      </c>
      <c r="E11" s="25">
        <v>2799652</v>
      </c>
      <c r="F11" s="57">
        <v>990</v>
      </c>
    </row>
    <row r="12" spans="1:6" ht="15" customHeight="1" thickBot="1" x14ac:dyDescent="0.35">
      <c r="B12" s="98" t="s">
        <v>81</v>
      </c>
      <c r="C12" s="98"/>
      <c r="D12" s="30">
        <f>SUM(D11:D11)</f>
        <v>2799652</v>
      </c>
      <c r="E12" s="30">
        <f>SUM(E11:E11)</f>
        <v>2799652</v>
      </c>
      <c r="F12" s="57">
        <v>1010</v>
      </c>
    </row>
    <row r="13" spans="1:6" ht="15" customHeight="1" x14ac:dyDescent="0.3">
      <c r="A13" s="18" t="s">
        <v>82</v>
      </c>
      <c r="B13" s="18"/>
      <c r="C13" s="18"/>
      <c r="D13" s="28"/>
      <c r="E13" s="28"/>
      <c r="F13" s="57">
        <v>1020</v>
      </c>
    </row>
    <row r="14" spans="1:6" ht="15" customHeight="1" x14ac:dyDescent="0.3">
      <c r="A14" s="39" t="s">
        <v>128</v>
      </c>
      <c r="B14" s="102" t="s">
        <v>38</v>
      </c>
      <c r="C14" s="102"/>
      <c r="D14" s="25">
        <v>217150</v>
      </c>
      <c r="E14" s="25">
        <v>60866</v>
      </c>
      <c r="F14" s="57">
        <v>1080</v>
      </c>
    </row>
    <row r="15" spans="1:6" ht="15" customHeight="1" x14ac:dyDescent="0.3">
      <c r="A15" s="39" t="s">
        <v>129</v>
      </c>
      <c r="B15" s="101" t="s">
        <v>39</v>
      </c>
      <c r="C15" s="101"/>
      <c r="D15" s="25">
        <v>199457</v>
      </c>
      <c r="E15" s="25">
        <v>166300</v>
      </c>
      <c r="F15" s="57">
        <v>1120</v>
      </c>
    </row>
    <row r="16" spans="1:6" ht="15" customHeight="1" x14ac:dyDescent="0.3">
      <c r="A16" s="39" t="s">
        <v>130</v>
      </c>
      <c r="B16" s="102" t="s">
        <v>40</v>
      </c>
      <c r="C16" s="102"/>
      <c r="D16" s="25">
        <v>25229</v>
      </c>
      <c r="E16" s="25">
        <v>29391</v>
      </c>
      <c r="F16" s="57">
        <v>1130</v>
      </c>
    </row>
    <row r="17" spans="1:6" ht="15" customHeight="1" x14ac:dyDescent="0.3">
      <c r="A17" s="39" t="s">
        <v>131</v>
      </c>
      <c r="B17" s="102" t="s">
        <v>41</v>
      </c>
      <c r="C17" s="102"/>
      <c r="D17" s="25">
        <v>250055</v>
      </c>
      <c r="E17" s="25">
        <v>250055</v>
      </c>
      <c r="F17" s="57">
        <v>1140</v>
      </c>
    </row>
    <row r="18" spans="1:6" ht="15" customHeight="1" thickBot="1" x14ac:dyDescent="0.35">
      <c r="A18" s="39" t="s">
        <v>132</v>
      </c>
      <c r="B18" s="102" t="s">
        <v>42</v>
      </c>
      <c r="C18" s="102"/>
      <c r="D18" s="25">
        <v>79673</v>
      </c>
      <c r="E18" s="25">
        <v>79673</v>
      </c>
      <c r="F18" s="57">
        <v>1160</v>
      </c>
    </row>
    <row r="19" spans="1:6" ht="15" customHeight="1" thickBot="1" x14ac:dyDescent="0.35">
      <c r="B19" s="98" t="s">
        <v>83</v>
      </c>
      <c r="C19" s="98"/>
      <c r="D19" s="30">
        <f>SUM(D14:D18)</f>
        <v>771564</v>
      </c>
      <c r="E19" s="30">
        <f>SUM(E14:E18)</f>
        <v>586285</v>
      </c>
      <c r="F19" s="57">
        <v>1180</v>
      </c>
    </row>
    <row r="20" spans="1:6" ht="15" customHeight="1" thickTop="1" thickBot="1" x14ac:dyDescent="0.35">
      <c r="B20" s="104" t="s">
        <v>34</v>
      </c>
      <c r="C20" s="104"/>
      <c r="D20" s="31">
        <f>D8+H16+D12+D19</f>
        <v>5640600</v>
      </c>
      <c r="E20" s="31">
        <f>E8+I16+E12+E19</f>
        <v>5370119</v>
      </c>
      <c r="F20" s="57">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56</v>
      </c>
    </row>
    <row r="26" spans="1:6" ht="15" customHeight="1" x14ac:dyDescent="0.3">
      <c r="A26" s="1" t="str">
        <f>IF(Info!$B$12="","",Info!$B$12)</f>
        <v>Aivars Pudāns - valdes loceklis</v>
      </c>
    </row>
    <row r="27" spans="1:6" ht="15" customHeight="1" x14ac:dyDescent="0.25">
      <c r="A27" s="1"/>
      <c r="C27" s="50" t="str">
        <f>IF($A$26="","","paraksts")</f>
        <v>paraksts</v>
      </c>
      <c r="D27" s="51"/>
    </row>
    <row r="28" spans="1:6" ht="15" customHeight="1" x14ac:dyDescent="0.3">
      <c r="A28" s="1"/>
    </row>
    <row r="29" spans="1:6" ht="15" customHeight="1" x14ac:dyDescent="0.25">
      <c r="A29" s="1"/>
      <c r="C29" s="50"/>
      <c r="D29" s="51"/>
    </row>
    <row r="30" spans="1:6" ht="15" customHeight="1" x14ac:dyDescent="0.25">
      <c r="A30" s="1"/>
      <c r="C30" s="50"/>
      <c r="D30" s="52"/>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8:C8"/>
    <mergeCell ref="B7:C7"/>
    <mergeCell ref="B5:C5"/>
    <mergeCell ref="B6:C6"/>
    <mergeCell ref="B14:C14"/>
    <mergeCell ref="B19:C19"/>
    <mergeCell ref="B12:C12"/>
    <mergeCell ref="B11:C11"/>
    <mergeCell ref="B20:C20"/>
    <mergeCell ref="B18:C18"/>
    <mergeCell ref="B17:C17"/>
    <mergeCell ref="B16:C16"/>
    <mergeCell ref="B15:C15"/>
  </mergeCells>
  <conditionalFormatting sqref="C27">
    <cfRule type="cellIs" dxfId="23" priority="3" stopIfTrue="1" operator="equal">
      <formula>"paraksts"</formula>
    </cfRule>
  </conditionalFormatting>
  <conditionalFormatting sqref="C29">
    <cfRule type="cellIs" dxfId="22" priority="2" stopIfTrue="1" operator="equal">
      <formula>"paraksts"</formula>
    </cfRule>
  </conditionalFormatting>
  <conditionalFormatting sqref="C30">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topLeftCell="A4" zoomScaleNormal="100" zoomScaleSheetLayoutView="100" workbookViewId="0">
      <selection activeCell="D9" sqref="D9"/>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1" t="s">
        <v>43</v>
      </c>
      <c r="B1" s="91"/>
      <c r="C1" s="91"/>
      <c r="D1" s="91"/>
      <c r="E1" s="91"/>
      <c r="F1" s="100" t="s">
        <v>105</v>
      </c>
    </row>
    <row r="2" spans="1:6" ht="15" customHeight="1" x14ac:dyDescent="0.3">
      <c r="B2" s="90" t="s">
        <v>69</v>
      </c>
      <c r="C2" s="90"/>
      <c r="D2" s="90"/>
      <c r="E2" s="90"/>
      <c r="F2" s="100"/>
    </row>
    <row r="3" spans="1:6" ht="15" customHeight="1" x14ac:dyDescent="0.3">
      <c r="D3" s="23">
        <v>2021</v>
      </c>
      <c r="E3" s="23">
        <v>2020</v>
      </c>
    </row>
    <row r="4" spans="1:6" ht="15" customHeight="1" x14ac:dyDescent="0.3">
      <c r="D4" s="15" t="str">
        <f>Info!$J$8</f>
        <v>EUR</v>
      </c>
      <c r="E4" s="15" t="str">
        <f>Info!$J$8</f>
        <v>EUR</v>
      </c>
    </row>
    <row r="6" spans="1:6" ht="15" customHeight="1" x14ac:dyDescent="0.3">
      <c r="A6" s="34">
        <v>1</v>
      </c>
      <c r="B6" s="102" t="s">
        <v>74</v>
      </c>
      <c r="C6" s="102"/>
      <c r="D6" s="26">
        <f>D7</f>
        <v>998552</v>
      </c>
      <c r="E6" s="26">
        <f>E7</f>
        <v>3894604</v>
      </c>
      <c r="F6" s="57">
        <v>10</v>
      </c>
    </row>
    <row r="7" spans="1:6" ht="15" customHeight="1" x14ac:dyDescent="0.3">
      <c r="A7" s="36"/>
      <c r="B7" s="97" t="s">
        <v>73</v>
      </c>
      <c r="C7" s="97"/>
      <c r="D7" s="40">
        <v>998552</v>
      </c>
      <c r="E7" s="40">
        <v>3894604</v>
      </c>
      <c r="F7" s="57">
        <v>30</v>
      </c>
    </row>
    <row r="8" spans="1:6" ht="30" customHeight="1" x14ac:dyDescent="0.3">
      <c r="A8" s="34">
        <f>A6+1</f>
        <v>2</v>
      </c>
      <c r="B8" s="101" t="s">
        <v>71</v>
      </c>
      <c r="C8" s="101"/>
      <c r="D8" s="25">
        <v>-894202</v>
      </c>
      <c r="E8" s="25">
        <v>-3584720</v>
      </c>
      <c r="F8" s="57">
        <v>40</v>
      </c>
    </row>
    <row r="9" spans="1:6" ht="15" customHeight="1" x14ac:dyDescent="0.3">
      <c r="A9" s="35">
        <f t="shared" ref="A9:A13" si="0">A8+1</f>
        <v>3</v>
      </c>
      <c r="B9" s="96" t="s">
        <v>45</v>
      </c>
      <c r="C9" s="96"/>
      <c r="D9" s="37">
        <f>SUM(D6,D8)</f>
        <v>104350</v>
      </c>
      <c r="E9" s="37">
        <f>SUM(E6,E8)</f>
        <v>309884</v>
      </c>
      <c r="F9" s="57">
        <v>50</v>
      </c>
    </row>
    <row r="10" spans="1:6" ht="15" customHeight="1" x14ac:dyDescent="0.3">
      <c r="A10" s="34">
        <f t="shared" si="0"/>
        <v>4</v>
      </c>
      <c r="B10" s="102" t="s">
        <v>46</v>
      </c>
      <c r="C10" s="102"/>
      <c r="D10" s="25">
        <v>-793</v>
      </c>
      <c r="E10" s="25">
        <v>-3511</v>
      </c>
      <c r="F10" s="57">
        <v>60</v>
      </c>
    </row>
    <row r="11" spans="1:6" ht="15" customHeight="1" x14ac:dyDescent="0.3">
      <c r="A11" s="34">
        <f t="shared" si="0"/>
        <v>5</v>
      </c>
      <c r="B11" s="102" t="s">
        <v>47</v>
      </c>
      <c r="C11" s="102"/>
      <c r="D11" s="25">
        <v>-38135</v>
      </c>
      <c r="E11" s="25">
        <v>-152420</v>
      </c>
      <c r="F11" s="57">
        <v>70</v>
      </c>
    </row>
    <row r="12" spans="1:6" ht="15" customHeight="1" x14ac:dyDescent="0.3">
      <c r="A12" s="34">
        <f t="shared" si="0"/>
        <v>6</v>
      </c>
      <c r="B12" s="102" t="s">
        <v>48</v>
      </c>
      <c r="C12" s="102"/>
      <c r="D12" s="25">
        <v>20817</v>
      </c>
      <c r="E12" s="25">
        <v>297732</v>
      </c>
      <c r="F12" s="57">
        <v>80</v>
      </c>
    </row>
    <row r="13" spans="1:6" ht="15" customHeight="1" x14ac:dyDescent="0.3">
      <c r="A13" s="34">
        <f t="shared" si="0"/>
        <v>7</v>
      </c>
      <c r="B13" s="102" t="s">
        <v>49</v>
      </c>
      <c r="C13" s="102"/>
      <c r="D13" s="25">
        <v>-1037</v>
      </c>
      <c r="E13" s="25">
        <v>-8788</v>
      </c>
      <c r="F13" s="57">
        <v>90</v>
      </c>
    </row>
    <row r="14" spans="1:6" ht="22.5" customHeight="1" x14ac:dyDescent="0.3">
      <c r="A14" s="35" t="s">
        <v>134</v>
      </c>
      <c r="B14" s="103" t="s">
        <v>75</v>
      </c>
      <c r="C14" s="103"/>
      <c r="D14" s="37">
        <f>SUM(D9,D10,D11,D12,D13,)</f>
        <v>85202</v>
      </c>
      <c r="E14" s="37">
        <f>SUM(E9,E10,E11,E12,E13,)</f>
        <v>442897</v>
      </c>
      <c r="F14" s="57">
        <v>240</v>
      </c>
    </row>
    <row r="15" spans="1:6" ht="15" customHeight="1" x14ac:dyDescent="0.3">
      <c r="A15" s="34" t="s">
        <v>135</v>
      </c>
      <c r="B15" s="101" t="s">
        <v>50</v>
      </c>
      <c r="C15" s="101"/>
      <c r="D15" s="25">
        <v>0</v>
      </c>
      <c r="E15" s="25">
        <v>0</v>
      </c>
      <c r="F15" s="57">
        <v>250</v>
      </c>
    </row>
    <row r="16" spans="1:6" ht="30" customHeight="1" x14ac:dyDescent="0.3">
      <c r="A16" s="35" t="s">
        <v>136</v>
      </c>
      <c r="B16" s="103" t="s">
        <v>76</v>
      </c>
      <c r="C16" s="103"/>
      <c r="D16" s="37">
        <f>SUM(D14,D15)</f>
        <v>85202</v>
      </c>
      <c r="E16" s="37">
        <f>SUM(E14,E15)</f>
        <v>442897</v>
      </c>
      <c r="F16" s="57">
        <v>260</v>
      </c>
    </row>
    <row r="17" spans="1:6" ht="24" customHeight="1" thickBot="1" x14ac:dyDescent="0.35">
      <c r="A17" s="38">
        <v>11</v>
      </c>
      <c r="B17" s="104" t="s">
        <v>51</v>
      </c>
      <c r="C17" s="104"/>
      <c r="D17" s="29">
        <f>SUM(D16,)</f>
        <v>85202</v>
      </c>
      <c r="E17" s="29">
        <f>SUM(E16,)</f>
        <v>442897</v>
      </c>
      <c r="F17" s="57">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102" t="str">
        <f>CONCATENATE("Pielikums no ",Saturs!$I$18,"."," līdz ",Saturs!$I$20-1,"."," lapai ir neatņemama šī finanšu pārskata sastāvdaļa.")</f>
        <v>Pielikums no 9. līdz 20. lapai ir neatņemama šī finanšu pārskata sastāvdaļa.</v>
      </c>
      <c r="B19" s="102"/>
      <c r="C19" s="102"/>
      <c r="D19" s="102"/>
      <c r="E19" s="102"/>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zoomScaleNormal="100" zoomScaleSheetLayoutView="100" workbookViewId="0">
      <selection activeCell="D9" sqref="D9"/>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1" t="s">
        <v>176</v>
      </c>
      <c r="B1" s="91"/>
      <c r="C1" s="91"/>
      <c r="D1" s="91"/>
      <c r="E1" s="91"/>
      <c r="F1" s="100" t="s">
        <v>105</v>
      </c>
    </row>
    <row r="2" spans="1:6" ht="15" customHeight="1" x14ac:dyDescent="0.3">
      <c r="A2" s="90" t="s">
        <v>175</v>
      </c>
      <c r="B2" s="90"/>
      <c r="C2" s="90"/>
      <c r="D2" s="90"/>
      <c r="E2" s="90"/>
      <c r="F2" s="100"/>
    </row>
    <row r="4" spans="1:6" ht="15" customHeight="1" x14ac:dyDescent="0.3">
      <c r="D4" s="23">
        <v>2021</v>
      </c>
      <c r="E4" s="23">
        <v>2020</v>
      </c>
    </row>
    <row r="5" spans="1:6" ht="15" customHeight="1" x14ac:dyDescent="0.3">
      <c r="D5" s="15" t="str">
        <f>[1]Info!$J$8</f>
        <v>EUR</v>
      </c>
      <c r="E5" s="15" t="str">
        <f>[1]Info!$J$8</f>
        <v>EUR</v>
      </c>
    </row>
    <row r="6" spans="1:6" ht="15" customHeight="1" x14ac:dyDescent="0.3">
      <c r="A6" s="24" t="s">
        <v>57</v>
      </c>
      <c r="B6" s="79" t="s">
        <v>174</v>
      </c>
      <c r="C6" s="79"/>
      <c r="F6" s="57">
        <v>10</v>
      </c>
    </row>
    <row r="7" spans="1:6" ht="15" customHeight="1" x14ac:dyDescent="0.3">
      <c r="A7" s="39">
        <v>1</v>
      </c>
      <c r="B7" s="102" t="s">
        <v>75</v>
      </c>
      <c r="C7" s="102"/>
      <c r="D7" s="27">
        <f>'PZA(IF)'!D17</f>
        <v>85202</v>
      </c>
      <c r="E7" s="27">
        <f>'PZA(IF)'!E17</f>
        <v>442897</v>
      </c>
      <c r="F7" s="57">
        <v>20</v>
      </c>
    </row>
    <row r="8" spans="1:6" ht="15" customHeight="1" x14ac:dyDescent="0.3">
      <c r="A8" s="81"/>
      <c r="B8" s="106" t="s">
        <v>171</v>
      </c>
      <c r="C8" s="106"/>
      <c r="D8" s="26"/>
      <c r="E8" s="26"/>
      <c r="F8" s="57">
        <v>30</v>
      </c>
    </row>
    <row r="9" spans="1:6" ht="15" customHeight="1" x14ac:dyDescent="0.3">
      <c r="A9" s="81"/>
      <c r="B9" s="102" t="s">
        <v>173</v>
      </c>
      <c r="C9" s="102"/>
      <c r="D9" s="25">
        <f>P_Aktīvs!H66+P_Aktīvs!H48+P_Aktīvs!H28</f>
        <v>94926</v>
      </c>
      <c r="E9" s="25">
        <v>376721</v>
      </c>
      <c r="F9" s="57">
        <v>40</v>
      </c>
    </row>
    <row r="10" spans="1:6" ht="15" customHeight="1" x14ac:dyDescent="0.3">
      <c r="A10" s="81"/>
      <c r="B10" s="101" t="s">
        <v>198</v>
      </c>
      <c r="C10" s="101"/>
      <c r="D10" s="25"/>
      <c r="E10" s="25"/>
      <c r="F10" s="57">
        <v>70</v>
      </c>
    </row>
    <row r="11" spans="1:6" ht="30" customHeight="1" x14ac:dyDescent="0.3">
      <c r="A11" s="81"/>
      <c r="B11" s="101" t="s">
        <v>199</v>
      </c>
      <c r="C11" s="101"/>
      <c r="D11" s="25"/>
      <c r="E11" s="25"/>
      <c r="F11" s="57">
        <v>110</v>
      </c>
    </row>
    <row r="12" spans="1:6" ht="30" customHeight="1" x14ac:dyDescent="0.3">
      <c r="A12" s="39">
        <f>A7+1</f>
        <v>2</v>
      </c>
      <c r="B12" s="101" t="s">
        <v>172</v>
      </c>
      <c r="C12" s="101"/>
      <c r="D12" s="27">
        <f>SUM(D9:D11)+D7</f>
        <v>180128</v>
      </c>
      <c r="E12" s="27">
        <f>SUM(E9:E11)+E7</f>
        <v>819618</v>
      </c>
      <c r="F12" s="57">
        <v>130</v>
      </c>
    </row>
    <row r="13" spans="1:6" ht="15" customHeight="1" x14ac:dyDescent="0.3">
      <c r="A13" s="81"/>
      <c r="B13" s="106" t="s">
        <v>171</v>
      </c>
      <c r="C13" s="106"/>
      <c r="D13" s="26"/>
      <c r="E13" s="26"/>
      <c r="F13" s="57">
        <v>140</v>
      </c>
    </row>
    <row r="14" spans="1:6" ht="15" customHeight="1" x14ac:dyDescent="0.3">
      <c r="A14" s="81"/>
      <c r="B14" s="101" t="s">
        <v>170</v>
      </c>
      <c r="C14" s="101"/>
      <c r="D14" s="25">
        <f>Aktīvs!E30-Aktīvs!D30</f>
        <v>-50602</v>
      </c>
      <c r="E14" s="25">
        <v>-36012</v>
      </c>
      <c r="F14" s="57">
        <v>150</v>
      </c>
    </row>
    <row r="15" spans="1:6" ht="15" customHeight="1" x14ac:dyDescent="0.3">
      <c r="A15" s="81"/>
      <c r="B15" s="102" t="s">
        <v>169</v>
      </c>
      <c r="C15" s="102"/>
      <c r="D15" s="25">
        <f>Aktīvs!E24-Aktīvs!D24</f>
        <v>-17982</v>
      </c>
      <c r="E15" s="25">
        <v>-4064</v>
      </c>
      <c r="F15" s="57">
        <v>160</v>
      </c>
    </row>
    <row r="16" spans="1:6" ht="30" customHeight="1" x14ac:dyDescent="0.3">
      <c r="A16" s="81"/>
      <c r="B16" s="101" t="s">
        <v>168</v>
      </c>
      <c r="C16" s="101"/>
      <c r="D16" s="25">
        <f>Pasīvs!D12+Pasīvs!D19-Pasīvs!E12-Pasīvs!E19</f>
        <v>185279</v>
      </c>
      <c r="E16" s="25">
        <v>-267919</v>
      </c>
      <c r="F16" s="57">
        <v>170</v>
      </c>
    </row>
    <row r="17" spans="1:6" ht="15" customHeight="1" x14ac:dyDescent="0.3">
      <c r="A17" s="80">
        <f>A12+1</f>
        <v>3</v>
      </c>
      <c r="B17" s="103" t="s">
        <v>167</v>
      </c>
      <c r="C17" s="103"/>
      <c r="D17" s="27">
        <f>SUM(D14:D16)+D12</f>
        <v>296823</v>
      </c>
      <c r="E17" s="27">
        <f>SUM(E14:E16)+E12</f>
        <v>511623</v>
      </c>
      <c r="F17" s="57">
        <v>180</v>
      </c>
    </row>
    <row r="18" spans="1:6" ht="15" customHeight="1" x14ac:dyDescent="0.3">
      <c r="A18" s="39"/>
      <c r="B18" s="102" t="s">
        <v>166</v>
      </c>
      <c r="C18" s="102"/>
      <c r="D18" s="25"/>
      <c r="E18" s="25"/>
      <c r="F18" s="57">
        <v>200</v>
      </c>
    </row>
    <row r="19" spans="1:6" ht="15" customHeight="1" x14ac:dyDescent="0.3">
      <c r="A19" s="80">
        <f>A18+1</f>
        <v>1</v>
      </c>
      <c r="B19" s="96" t="s">
        <v>165</v>
      </c>
      <c r="C19" s="96"/>
      <c r="D19" s="27">
        <f>SUM(D17:D18)</f>
        <v>296823</v>
      </c>
      <c r="E19" s="27">
        <f>SUM(E17:E18)</f>
        <v>511623</v>
      </c>
      <c r="F19" s="57">
        <v>210</v>
      </c>
    </row>
    <row r="20" spans="1:6" ht="15" customHeight="1" x14ac:dyDescent="0.3">
      <c r="A20" s="81"/>
      <c r="B20" s="16"/>
      <c r="C20" s="16"/>
      <c r="D20" s="28"/>
      <c r="E20" s="28"/>
      <c r="F20" s="57"/>
    </row>
    <row r="21" spans="1:6" ht="15" customHeight="1" x14ac:dyDescent="0.3">
      <c r="A21" s="24" t="s">
        <v>58</v>
      </c>
      <c r="B21" s="79" t="s">
        <v>164</v>
      </c>
      <c r="C21" s="79"/>
      <c r="D21" s="28"/>
      <c r="E21" s="28"/>
      <c r="F21" s="57">
        <v>220</v>
      </c>
    </row>
    <row r="22" spans="1:6" ht="15" customHeight="1" x14ac:dyDescent="0.3">
      <c r="A22" s="39" t="s">
        <v>128</v>
      </c>
      <c r="B22" s="102" t="s">
        <v>163</v>
      </c>
      <c r="C22" s="102"/>
      <c r="D22" s="25">
        <f>-P_Aktīvs!H41-P_Aktīvs!H59</f>
        <v>-148200</v>
      </c>
      <c r="E22" s="25">
        <v>0</v>
      </c>
      <c r="F22" s="57">
        <v>250</v>
      </c>
    </row>
    <row r="23" spans="1:6" ht="15" customHeight="1" x14ac:dyDescent="0.3">
      <c r="A23" s="39" t="s">
        <v>129</v>
      </c>
      <c r="B23" s="102" t="s">
        <v>162</v>
      </c>
      <c r="C23" s="102"/>
      <c r="D23" s="25"/>
      <c r="E23" s="25">
        <v>0</v>
      </c>
      <c r="F23" s="57">
        <v>260</v>
      </c>
    </row>
    <row r="24" spans="1:6" ht="15" customHeight="1" x14ac:dyDescent="0.3">
      <c r="A24" s="80"/>
      <c r="B24" s="96" t="s">
        <v>161</v>
      </c>
      <c r="C24" s="96"/>
      <c r="D24" s="27">
        <f>SUM(D22:D23)</f>
        <v>-148200</v>
      </c>
      <c r="E24" s="27">
        <f>SUM(E22:E23)</f>
        <v>0</v>
      </c>
      <c r="F24" s="57">
        <v>310</v>
      </c>
    </row>
    <row r="25" spans="1:6" ht="15" customHeight="1" x14ac:dyDescent="0.3">
      <c r="A25" s="79"/>
      <c r="B25" s="78"/>
      <c r="C25" s="78"/>
      <c r="D25" s="28"/>
      <c r="E25" s="28"/>
      <c r="F25" s="57"/>
    </row>
    <row r="26" spans="1:6" ht="15" customHeight="1" x14ac:dyDescent="0.3">
      <c r="A26" s="24" t="s">
        <v>59</v>
      </c>
      <c r="B26" s="79" t="s">
        <v>160</v>
      </c>
      <c r="C26" s="79"/>
      <c r="D26" s="28"/>
      <c r="E26" s="28"/>
      <c r="F26" s="57">
        <v>320</v>
      </c>
    </row>
    <row r="27" spans="1:6" ht="15" customHeight="1" x14ac:dyDescent="0.3">
      <c r="A27" s="39" t="s">
        <v>128</v>
      </c>
      <c r="B27" s="101" t="s">
        <v>159</v>
      </c>
      <c r="C27" s="101"/>
      <c r="D27" s="25">
        <v>0</v>
      </c>
      <c r="E27" s="25">
        <v>-217862</v>
      </c>
      <c r="F27" s="57">
        <v>380</v>
      </c>
    </row>
    <row r="28" spans="1:6" ht="0.6" customHeight="1" x14ac:dyDescent="0.3">
      <c r="A28" s="39">
        <v>2</v>
      </c>
      <c r="B28" s="105" t="s">
        <v>204</v>
      </c>
      <c r="C28" s="105"/>
      <c r="D28" s="25"/>
      <c r="E28" s="25"/>
      <c r="F28" s="85"/>
    </row>
    <row r="29" spans="1:6" ht="15" customHeight="1" x14ac:dyDescent="0.3">
      <c r="A29" s="80"/>
      <c r="B29" s="96" t="s">
        <v>158</v>
      </c>
      <c r="C29" s="96"/>
      <c r="D29" s="27">
        <f>SUM(D27:D28)</f>
        <v>0</v>
      </c>
      <c r="E29" s="27">
        <f>SUM(E27:E27)</f>
        <v>-217862</v>
      </c>
      <c r="F29" s="57">
        <v>390</v>
      </c>
    </row>
    <row r="30" spans="1:6" ht="15" customHeight="1" x14ac:dyDescent="0.3">
      <c r="A30" s="79"/>
      <c r="B30" s="78"/>
      <c r="C30" s="78"/>
      <c r="D30" s="28"/>
      <c r="E30" s="28"/>
      <c r="F30" s="57"/>
    </row>
    <row r="31" spans="1:6" ht="15" customHeight="1" x14ac:dyDescent="0.3">
      <c r="A31" s="24" t="s">
        <v>60</v>
      </c>
      <c r="B31" s="79" t="s">
        <v>157</v>
      </c>
      <c r="C31" s="79"/>
      <c r="D31" s="32">
        <v>0</v>
      </c>
      <c r="E31" s="32">
        <v>0</v>
      </c>
      <c r="F31" s="57">
        <v>400</v>
      </c>
    </row>
    <row r="32" spans="1:6" ht="9.9" customHeight="1" x14ac:dyDescent="0.3">
      <c r="D32" s="28"/>
      <c r="E32" s="28"/>
      <c r="F32" s="57"/>
    </row>
    <row r="33" spans="1:6" ht="15" customHeight="1" x14ac:dyDescent="0.3">
      <c r="A33" s="24" t="s">
        <v>156</v>
      </c>
      <c r="B33" s="79" t="s">
        <v>155</v>
      </c>
      <c r="C33" s="79"/>
      <c r="D33" s="27">
        <f>D19+D24+D29+D31</f>
        <v>148623</v>
      </c>
      <c r="E33" s="27">
        <f>E19+E24+E29+E31</f>
        <v>293761</v>
      </c>
      <c r="F33" s="57">
        <v>410</v>
      </c>
    </row>
    <row r="34" spans="1:6" ht="9.9" customHeight="1" x14ac:dyDescent="0.3">
      <c r="D34" s="28"/>
      <c r="E34" s="28"/>
      <c r="F34" s="57"/>
    </row>
    <row r="35" spans="1:6" ht="15" customHeight="1" x14ac:dyDescent="0.3">
      <c r="A35" s="24" t="s">
        <v>154</v>
      </c>
      <c r="B35" s="79" t="s">
        <v>153</v>
      </c>
      <c r="C35" s="79"/>
      <c r="D35" s="27">
        <f>E36</f>
        <v>1581019</v>
      </c>
      <c r="E35" s="32">
        <v>1287258</v>
      </c>
      <c r="F35" s="57">
        <v>420</v>
      </c>
    </row>
    <row r="36" spans="1:6" ht="15" customHeight="1" x14ac:dyDescent="0.3">
      <c r="A36" s="24" t="s">
        <v>152</v>
      </c>
      <c r="B36" s="79" t="s">
        <v>151</v>
      </c>
      <c r="C36" s="79"/>
      <c r="D36" s="27">
        <f>D35+D33</f>
        <v>1729642</v>
      </c>
      <c r="E36" s="27">
        <f>E35+E33</f>
        <v>1581019</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90" t="s">
        <v>200</v>
      </c>
      <c r="E41" s="90"/>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zoomScaleNormal="100" zoomScaleSheetLayoutView="100" workbookViewId="0">
      <selection activeCell="E4" sqref="E4"/>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1" t="s">
        <v>186</v>
      </c>
      <c r="B1" s="91"/>
      <c r="C1" s="91"/>
      <c r="D1" s="91"/>
      <c r="E1" s="91"/>
      <c r="F1" s="100" t="s">
        <v>105</v>
      </c>
      <c r="H1" s="18" t="s">
        <v>62</v>
      </c>
    </row>
    <row r="2" spans="1:8" ht="15" customHeight="1" x14ac:dyDescent="0.3">
      <c r="F2" s="100"/>
      <c r="H2" s="6" t="s">
        <v>66</v>
      </c>
    </row>
    <row r="3" spans="1:8" ht="15" customHeight="1" x14ac:dyDescent="0.3">
      <c r="D3" s="22">
        <v>44286</v>
      </c>
      <c r="E3" s="22">
        <v>44196</v>
      </c>
    </row>
    <row r="4" spans="1:8" ht="15" customHeight="1" x14ac:dyDescent="0.3">
      <c r="D4" s="15" t="str">
        <f>[1]Info!$J$8</f>
        <v>EUR</v>
      </c>
      <c r="E4" s="15" t="str">
        <f>[1]Info!$J$8</f>
        <v>EUR</v>
      </c>
    </row>
    <row r="5" spans="1:8" ht="15" customHeight="1" x14ac:dyDescent="0.3">
      <c r="H5" s="16" t="s">
        <v>185</v>
      </c>
    </row>
    <row r="6" spans="1:8" ht="15" customHeight="1" x14ac:dyDescent="0.3">
      <c r="A6" s="24" t="s">
        <v>57</v>
      </c>
      <c r="B6" s="79" t="s">
        <v>36</v>
      </c>
      <c r="C6" s="79"/>
      <c r="D6" s="1"/>
      <c r="E6" s="1"/>
      <c r="F6" s="57">
        <v>10</v>
      </c>
    </row>
    <row r="7" spans="1:8" ht="15" customHeight="1" x14ac:dyDescent="0.3">
      <c r="A7" s="82"/>
      <c r="B7" s="102" t="s">
        <v>178</v>
      </c>
      <c r="C7" s="102"/>
      <c r="D7" s="26">
        <f>E8</f>
        <v>473000</v>
      </c>
      <c r="E7" s="25">
        <v>473000</v>
      </c>
      <c r="F7" s="57">
        <v>20</v>
      </c>
    </row>
    <row r="8" spans="1:8" ht="15" customHeight="1" x14ac:dyDescent="0.3">
      <c r="A8" s="82"/>
      <c r="B8" s="102" t="s">
        <v>177</v>
      </c>
      <c r="C8" s="102"/>
      <c r="D8" s="27">
        <f>SUM(D7:D7)</f>
        <v>473000</v>
      </c>
      <c r="E8" s="27">
        <f>SUM(E7:E7)</f>
        <v>473000</v>
      </c>
      <c r="F8" s="57">
        <v>50</v>
      </c>
    </row>
    <row r="9" spans="1:8" ht="15" customHeight="1" x14ac:dyDescent="0.3">
      <c r="A9" s="82"/>
      <c r="B9" s="1"/>
      <c r="C9" s="1"/>
      <c r="D9" s="84"/>
      <c r="E9" s="83"/>
      <c r="F9" s="57"/>
    </row>
    <row r="10" spans="1:8" ht="15" customHeight="1" x14ac:dyDescent="0.3">
      <c r="A10" s="24" t="s">
        <v>154</v>
      </c>
      <c r="B10" s="79" t="s">
        <v>184</v>
      </c>
      <c r="C10" s="79"/>
      <c r="D10" s="26"/>
      <c r="E10" s="26"/>
      <c r="F10" s="57">
        <v>260</v>
      </c>
    </row>
    <row r="11" spans="1:8" ht="15" customHeight="1" x14ac:dyDescent="0.3">
      <c r="A11" s="82"/>
      <c r="B11" s="102" t="s">
        <v>178</v>
      </c>
      <c r="C11" s="102"/>
      <c r="D11" s="26">
        <f>E15</f>
        <v>1511182</v>
      </c>
      <c r="E11" s="25">
        <v>1286147</v>
      </c>
      <c r="F11" s="57">
        <v>270</v>
      </c>
    </row>
    <row r="12" spans="1:8" ht="15" customHeight="1" x14ac:dyDescent="0.3">
      <c r="A12" s="82"/>
      <c r="B12" s="101" t="s">
        <v>183</v>
      </c>
      <c r="C12" s="101"/>
      <c r="D12" s="26">
        <f>SUM(D13:D14)</f>
        <v>85202</v>
      </c>
      <c r="E12" s="26">
        <f>E13+E14</f>
        <v>225035</v>
      </c>
      <c r="F12" s="57">
        <v>290</v>
      </c>
    </row>
    <row r="13" spans="1:8" ht="15" customHeight="1" x14ac:dyDescent="0.3">
      <c r="A13" s="82"/>
      <c r="B13" s="107" t="s">
        <v>182</v>
      </c>
      <c r="C13" s="107"/>
      <c r="D13" s="40">
        <f>'PZA(IF)'!D17</f>
        <v>85202</v>
      </c>
      <c r="E13" s="40">
        <f>'PZA(IF)'!E17</f>
        <v>442897</v>
      </c>
      <c r="F13" s="81" t="s">
        <v>180</v>
      </c>
    </row>
    <row r="14" spans="1:8" ht="15" customHeight="1" x14ac:dyDescent="0.3">
      <c r="A14" s="82"/>
      <c r="B14" s="107" t="s">
        <v>181</v>
      </c>
      <c r="C14" s="107"/>
      <c r="D14" s="40"/>
      <c r="E14" s="40">
        <v>-217862</v>
      </c>
      <c r="F14" s="81" t="s">
        <v>180</v>
      </c>
    </row>
    <row r="15" spans="1:8" ht="15" customHeight="1" x14ac:dyDescent="0.3">
      <c r="A15" s="82"/>
      <c r="B15" s="102" t="s">
        <v>177</v>
      </c>
      <c r="C15" s="102"/>
      <c r="D15" s="27">
        <f>SUM(D11:D12)</f>
        <v>1596384</v>
      </c>
      <c r="E15" s="27">
        <f>SUM(E11:E12)</f>
        <v>1511182</v>
      </c>
      <c r="F15" s="57">
        <v>300</v>
      </c>
    </row>
    <row r="16" spans="1:8" ht="15" customHeight="1" x14ac:dyDescent="0.3">
      <c r="A16" s="82"/>
      <c r="B16" s="57"/>
      <c r="C16" s="57"/>
      <c r="D16" s="84"/>
      <c r="E16" s="83"/>
      <c r="F16" s="57"/>
    </row>
    <row r="17" spans="1:6" ht="15" customHeight="1" x14ac:dyDescent="0.3">
      <c r="A17" s="24" t="s">
        <v>152</v>
      </c>
      <c r="B17" s="79" t="s">
        <v>179</v>
      </c>
      <c r="C17" s="79"/>
      <c r="D17" s="26"/>
      <c r="E17" s="26"/>
      <c r="F17" s="57">
        <v>310</v>
      </c>
    </row>
    <row r="18" spans="1:6" ht="15" customHeight="1" x14ac:dyDescent="0.3">
      <c r="A18" s="82"/>
      <c r="B18" s="102" t="s">
        <v>178</v>
      </c>
      <c r="C18" s="102"/>
      <c r="D18" s="26">
        <f>D11+D7</f>
        <v>1984182</v>
      </c>
      <c r="E18" s="26">
        <f>E11+E7</f>
        <v>1759147</v>
      </c>
      <c r="F18" s="57">
        <v>320</v>
      </c>
    </row>
    <row r="19" spans="1:6" ht="15" customHeight="1" x14ac:dyDescent="0.3">
      <c r="A19" s="81"/>
      <c r="B19" s="102" t="s">
        <v>177</v>
      </c>
      <c r="C19" s="102"/>
      <c r="D19" s="27">
        <f>D15+D8</f>
        <v>2069384</v>
      </c>
      <c r="E19" s="27">
        <f>E15+E8</f>
        <v>1984182</v>
      </c>
      <c r="F19" s="57">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56</v>
      </c>
    </row>
    <row r="25" spans="1:6" ht="15" customHeight="1" x14ac:dyDescent="0.3">
      <c r="A25" s="1"/>
    </row>
    <row r="26" spans="1:6" ht="15" customHeight="1" x14ac:dyDescent="0.3">
      <c r="A26" s="1" t="str">
        <f>IF([1]Info!$B$15="","",[1]Info!$B$15)</f>
        <v>Vārds Uzvārds, valdes loceklis</v>
      </c>
      <c r="D26" s="90" t="s">
        <v>200</v>
      </c>
      <c r="E26" s="90"/>
    </row>
    <row r="27" spans="1:6" ht="15" customHeight="1" x14ac:dyDescent="0.25">
      <c r="A27" s="1"/>
      <c r="C27" s="50" t="str">
        <f>IF($A$26="","","paraksts")</f>
        <v>paraksts</v>
      </c>
      <c r="D27" s="51"/>
    </row>
  </sheetData>
  <mergeCells count="12">
    <mergeCell ref="D26:E26"/>
    <mergeCell ref="B14:C14"/>
    <mergeCell ref="B13:C13"/>
    <mergeCell ref="B15:C15"/>
    <mergeCell ref="B19:C19"/>
    <mergeCell ref="B11:C11"/>
    <mergeCell ref="B12:C12"/>
    <mergeCell ref="B18:C18"/>
    <mergeCell ref="F1:F2"/>
    <mergeCell ref="A1:E1"/>
    <mergeCell ref="B7:C7"/>
    <mergeCell ref="B8:C8"/>
  </mergeCells>
  <conditionalFormatting sqref="C27">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61" zoomScaleNormal="100" zoomScaleSheetLayoutView="100" workbookViewId="0">
      <selection activeCell="H49" sqref="H49"/>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12"/>
    </row>
    <row r="2" spans="1:10" ht="15" customHeight="1" x14ac:dyDescent="0.3">
      <c r="I2" s="112"/>
    </row>
    <row r="3" spans="1:10" ht="15" customHeight="1" x14ac:dyDescent="0.3">
      <c r="A3" s="42" t="s">
        <v>95</v>
      </c>
      <c r="B3" s="113" t="s">
        <v>90</v>
      </c>
      <c r="C3" s="113"/>
      <c r="D3" s="113"/>
      <c r="E3" s="113"/>
      <c r="F3" s="113"/>
      <c r="G3" s="113"/>
      <c r="H3" s="113"/>
      <c r="I3" s="64"/>
      <c r="J3" s="16" t="s">
        <v>91</v>
      </c>
    </row>
    <row r="4" spans="1:10" ht="15" customHeight="1" x14ac:dyDescent="0.3">
      <c r="B4" s="43" t="s">
        <v>147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1" t="s">
        <v>111</v>
      </c>
      <c r="C7" s="111"/>
      <c r="D7" s="111"/>
      <c r="E7" s="111"/>
      <c r="F7" s="111"/>
      <c r="G7" s="111"/>
    </row>
    <row r="8" spans="1:10" ht="15" customHeight="1" x14ac:dyDescent="0.3">
      <c r="B8" s="110" t="s">
        <v>103</v>
      </c>
      <c r="C8" s="110"/>
      <c r="D8" s="110"/>
      <c r="E8" s="110"/>
      <c r="F8" s="110"/>
      <c r="G8" s="110"/>
      <c r="H8" s="25">
        <v>85</v>
      </c>
    </row>
    <row r="9" spans="1:10" ht="15" customHeight="1" x14ac:dyDescent="0.3">
      <c r="B9" s="110" t="s">
        <v>104</v>
      </c>
      <c r="C9" s="110"/>
      <c r="D9" s="110"/>
      <c r="E9" s="110"/>
      <c r="F9" s="110"/>
      <c r="G9" s="110"/>
      <c r="H9" s="26">
        <f>H8</f>
        <v>85</v>
      </c>
    </row>
    <row r="10" spans="1:10" ht="15" customHeight="1" x14ac:dyDescent="0.3">
      <c r="B10" s="102" t="s">
        <v>115</v>
      </c>
      <c r="C10" s="102"/>
      <c r="D10" s="102"/>
      <c r="E10" s="102"/>
      <c r="F10" s="102"/>
      <c r="G10" s="102"/>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0" t="s">
        <v>103</v>
      </c>
      <c r="C12" s="110"/>
      <c r="D12" s="110"/>
      <c r="E12" s="110"/>
      <c r="F12" s="110"/>
      <c r="G12" s="110"/>
      <c r="H12" s="26">
        <f>H8</f>
        <v>85</v>
      </c>
    </row>
    <row r="13" spans="1:10" ht="15" customHeight="1" x14ac:dyDescent="0.3">
      <c r="B13" s="110" t="s">
        <v>104</v>
      </c>
      <c r="C13" s="110"/>
      <c r="D13" s="110"/>
      <c r="E13" s="110"/>
      <c r="F13" s="110"/>
      <c r="G13" s="110"/>
      <c r="H13" s="26">
        <f>H9</f>
        <v>85</v>
      </c>
    </row>
    <row r="14" spans="1:10" ht="15" customHeight="1" x14ac:dyDescent="0.3">
      <c r="B14" s="1"/>
      <c r="H14" s="17" t="s">
        <v>98</v>
      </c>
    </row>
    <row r="15" spans="1:10" ht="21" customHeight="1" x14ac:dyDescent="0.25">
      <c r="B15" s="77" t="s">
        <v>148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1" t="s">
        <v>111</v>
      </c>
      <c r="C18" s="111"/>
      <c r="D18" s="111"/>
      <c r="E18" s="111"/>
      <c r="F18" s="111"/>
      <c r="G18" s="111"/>
    </row>
    <row r="19" spans="2:9" ht="15" customHeight="1" x14ac:dyDescent="0.3">
      <c r="B19" s="110" t="s">
        <v>103</v>
      </c>
      <c r="C19" s="110"/>
      <c r="D19" s="110"/>
      <c r="E19" s="110"/>
      <c r="F19" s="110"/>
      <c r="G19" s="110"/>
      <c r="H19" s="25">
        <v>5087547</v>
      </c>
    </row>
    <row r="20" spans="2:9" ht="15" customHeight="1" x14ac:dyDescent="0.3">
      <c r="B20" s="110" t="s">
        <v>104</v>
      </c>
      <c r="C20" s="110"/>
      <c r="D20" s="110"/>
      <c r="E20" s="110"/>
      <c r="F20" s="110"/>
      <c r="G20" s="110"/>
      <c r="H20" s="26">
        <f>H19+H21+H22+H23</f>
        <v>5087547</v>
      </c>
    </row>
    <row r="21" spans="2:9" ht="30" customHeight="1" x14ac:dyDescent="0.3">
      <c r="B21" s="108" t="s">
        <v>112</v>
      </c>
      <c r="C21" s="108"/>
      <c r="D21" s="108"/>
      <c r="E21" s="108"/>
      <c r="F21" s="108"/>
      <c r="G21" s="108"/>
      <c r="H21" s="25">
        <v>0</v>
      </c>
      <c r="I21" s="55"/>
    </row>
    <row r="22" spans="2:9" ht="15" customHeight="1" x14ac:dyDescent="0.3">
      <c r="B22" s="110" t="s">
        <v>92</v>
      </c>
      <c r="C22" s="110"/>
      <c r="D22" s="110"/>
      <c r="E22" s="110"/>
      <c r="F22" s="110"/>
      <c r="G22" s="110"/>
      <c r="H22" s="25"/>
      <c r="I22" s="55"/>
    </row>
    <row r="23" spans="2:9" ht="15" customHeight="1" x14ac:dyDescent="0.3">
      <c r="B23" s="110" t="s">
        <v>113</v>
      </c>
      <c r="C23" s="110"/>
      <c r="D23" s="110"/>
      <c r="E23" s="110"/>
      <c r="F23" s="110"/>
      <c r="G23" s="110"/>
      <c r="H23" s="25">
        <v>0</v>
      </c>
      <c r="I23" s="55"/>
    </row>
    <row r="24" spans="2:9" ht="15" customHeight="1" x14ac:dyDescent="0.3">
      <c r="B24" s="1"/>
    </row>
    <row r="25" spans="2:9" ht="15" customHeight="1" x14ac:dyDescent="0.3">
      <c r="B25" s="110" t="s">
        <v>114</v>
      </c>
      <c r="C25" s="110"/>
      <c r="D25" s="110"/>
      <c r="E25" s="110"/>
      <c r="F25" s="110"/>
      <c r="G25" s="110"/>
      <c r="H25" s="26"/>
      <c r="I25" s="55"/>
    </row>
    <row r="26" spans="2:9" ht="15" customHeight="1" x14ac:dyDescent="0.3">
      <c r="B26" s="110" t="s">
        <v>103</v>
      </c>
      <c r="C26" s="110"/>
      <c r="D26" s="110"/>
      <c r="E26" s="110"/>
      <c r="F26" s="110"/>
      <c r="G26" s="110"/>
      <c r="H26" s="25">
        <v>3712217</v>
      </c>
      <c r="I26" s="55"/>
    </row>
    <row r="27" spans="2:9" ht="15" customHeight="1" x14ac:dyDescent="0.3">
      <c r="B27" s="110" t="s">
        <v>104</v>
      </c>
      <c r="C27" s="110"/>
      <c r="D27" s="110"/>
      <c r="E27" s="110"/>
      <c r="F27" s="110"/>
      <c r="G27" s="110"/>
      <c r="H27" s="26">
        <f>H26+H28+H29</f>
        <v>3742131</v>
      </c>
      <c r="I27" s="55"/>
    </row>
    <row r="28" spans="2:9" ht="15" customHeight="1" x14ac:dyDescent="0.3">
      <c r="B28" s="102" t="s">
        <v>115</v>
      </c>
      <c r="C28" s="102"/>
      <c r="D28" s="102"/>
      <c r="E28" s="102"/>
      <c r="F28" s="102"/>
      <c r="G28" s="102"/>
      <c r="H28" s="25">
        <v>29914</v>
      </c>
      <c r="I28" s="55"/>
    </row>
    <row r="29" spans="2:9" ht="30" customHeight="1" x14ac:dyDescent="0.3">
      <c r="B29" s="108" t="s">
        <v>116</v>
      </c>
      <c r="C29" s="108"/>
      <c r="D29" s="108"/>
      <c r="E29" s="108"/>
      <c r="F29" s="108"/>
      <c r="G29" s="108"/>
      <c r="H29" s="25">
        <v>0</v>
      </c>
      <c r="I29" s="55"/>
    </row>
    <row r="30" spans="2:9" ht="15" customHeight="1" x14ac:dyDescent="0.3">
      <c r="B30" s="8" t="s">
        <v>110</v>
      </c>
      <c r="C30" s="8"/>
      <c r="D30" s="8"/>
      <c r="E30" s="8"/>
      <c r="F30" s="8"/>
      <c r="G30" s="8"/>
      <c r="H30" s="21"/>
    </row>
    <row r="31" spans="2:9" ht="15" customHeight="1" x14ac:dyDescent="0.3">
      <c r="B31" s="110" t="s">
        <v>103</v>
      </c>
      <c r="C31" s="110"/>
      <c r="D31" s="110"/>
      <c r="E31" s="110"/>
      <c r="F31" s="110"/>
      <c r="G31" s="110"/>
      <c r="H31" s="26">
        <v>1494985</v>
      </c>
    </row>
    <row r="32" spans="2:9" ht="15" customHeight="1" x14ac:dyDescent="0.3">
      <c r="B32" s="110" t="s">
        <v>104</v>
      </c>
      <c r="C32" s="110"/>
      <c r="D32" s="110"/>
      <c r="E32" s="110"/>
      <c r="F32" s="110"/>
      <c r="G32" s="110"/>
      <c r="H32" s="26">
        <f>H20-H27</f>
        <v>1345416</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09"/>
      <c r="C35" s="109"/>
      <c r="D35" s="109"/>
      <c r="E35" s="109"/>
      <c r="F35" s="109"/>
      <c r="G35" s="109"/>
      <c r="H35" s="109"/>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1" t="s">
        <v>111</v>
      </c>
      <c r="C38" s="111"/>
      <c r="D38" s="111"/>
      <c r="E38" s="111"/>
      <c r="F38" s="111"/>
      <c r="G38" s="111"/>
    </row>
    <row r="39" spans="2:10" ht="15" customHeight="1" x14ac:dyDescent="0.3">
      <c r="B39" s="110" t="s">
        <v>103</v>
      </c>
      <c r="C39" s="110"/>
      <c r="D39" s="110"/>
      <c r="E39" s="110"/>
      <c r="F39" s="110"/>
      <c r="G39" s="110"/>
      <c r="H39" s="25">
        <v>4868507</v>
      </c>
    </row>
    <row r="40" spans="2:10" ht="15" customHeight="1" x14ac:dyDescent="0.3">
      <c r="B40" s="110" t="s">
        <v>104</v>
      </c>
      <c r="C40" s="110"/>
      <c r="D40" s="110"/>
      <c r="E40" s="110"/>
      <c r="F40" s="110"/>
      <c r="G40" s="110"/>
      <c r="H40" s="26">
        <f>H39+H41+H42+H43</f>
        <v>5016707</v>
      </c>
    </row>
    <row r="41" spans="2:10" ht="30" customHeight="1" x14ac:dyDescent="0.3">
      <c r="B41" s="108" t="s">
        <v>112</v>
      </c>
      <c r="C41" s="108"/>
      <c r="D41" s="108"/>
      <c r="E41" s="108"/>
      <c r="F41" s="108"/>
      <c r="G41" s="108"/>
      <c r="H41" s="25">
        <v>148200</v>
      </c>
      <c r="I41" s="55"/>
    </row>
    <row r="42" spans="2:10" ht="15" customHeight="1" x14ac:dyDescent="0.3">
      <c r="B42" s="110" t="s">
        <v>92</v>
      </c>
      <c r="C42" s="110"/>
      <c r="D42" s="110"/>
      <c r="E42" s="110"/>
      <c r="F42" s="110"/>
      <c r="G42" s="110"/>
      <c r="H42" s="25"/>
      <c r="I42" s="55"/>
    </row>
    <row r="43" spans="2:10" ht="15" customHeight="1" x14ac:dyDescent="0.3">
      <c r="B43" s="110" t="s">
        <v>113</v>
      </c>
      <c r="C43" s="110"/>
      <c r="D43" s="110"/>
      <c r="E43" s="110"/>
      <c r="F43" s="110"/>
      <c r="G43" s="110"/>
      <c r="H43" s="25">
        <v>0</v>
      </c>
      <c r="I43" s="55"/>
    </row>
    <row r="44" spans="2:10" ht="15" customHeight="1" x14ac:dyDescent="0.3">
      <c r="B44" s="1"/>
    </row>
    <row r="45" spans="2:10" ht="15" customHeight="1" x14ac:dyDescent="0.3">
      <c r="B45" s="110" t="s">
        <v>114</v>
      </c>
      <c r="C45" s="110"/>
      <c r="D45" s="110"/>
      <c r="E45" s="110"/>
      <c r="F45" s="110"/>
      <c r="G45" s="110"/>
      <c r="H45" s="26"/>
      <c r="I45" s="55"/>
    </row>
    <row r="46" spans="2:10" ht="15" customHeight="1" x14ac:dyDescent="0.3">
      <c r="B46" s="110" t="s">
        <v>103</v>
      </c>
      <c r="C46" s="110"/>
      <c r="D46" s="110"/>
      <c r="E46" s="110"/>
      <c r="F46" s="110"/>
      <c r="G46" s="110"/>
      <c r="H46" s="25">
        <v>3040154</v>
      </c>
      <c r="I46" s="55"/>
    </row>
    <row r="47" spans="2:10" ht="15" customHeight="1" x14ac:dyDescent="0.3">
      <c r="B47" s="110" t="s">
        <v>104</v>
      </c>
      <c r="C47" s="110"/>
      <c r="D47" s="110"/>
      <c r="E47" s="110"/>
      <c r="F47" s="110"/>
      <c r="G47" s="110"/>
      <c r="H47" s="26">
        <f>H46+H48+H49</f>
        <v>3104629</v>
      </c>
      <c r="I47" s="55"/>
    </row>
    <row r="48" spans="2:10" ht="15" customHeight="1" x14ac:dyDescent="0.3">
      <c r="B48" s="102" t="s">
        <v>115</v>
      </c>
      <c r="C48" s="102"/>
      <c r="D48" s="102"/>
      <c r="E48" s="102"/>
      <c r="F48" s="102"/>
      <c r="G48" s="102"/>
      <c r="H48" s="25">
        <v>64475</v>
      </c>
      <c r="I48" s="55"/>
    </row>
    <row r="49" spans="2:9" ht="30" customHeight="1" x14ac:dyDescent="0.3">
      <c r="B49" s="108" t="s">
        <v>116</v>
      </c>
      <c r="C49" s="108"/>
      <c r="D49" s="108"/>
      <c r="E49" s="108"/>
      <c r="F49" s="108"/>
      <c r="G49" s="108"/>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10" t="s">
        <v>103</v>
      </c>
      <c r="C52" s="110"/>
      <c r="D52" s="110"/>
      <c r="E52" s="110"/>
      <c r="F52" s="110"/>
      <c r="G52" s="110"/>
      <c r="H52" s="26">
        <f>H39-H46</f>
        <v>1828353</v>
      </c>
    </row>
    <row r="53" spans="2:9" ht="15" customHeight="1" x14ac:dyDescent="0.3">
      <c r="B53" s="110" t="s">
        <v>104</v>
      </c>
      <c r="C53" s="110"/>
      <c r="D53" s="110"/>
      <c r="E53" s="110"/>
      <c r="F53" s="110"/>
      <c r="G53" s="110"/>
      <c r="H53" s="26">
        <f>H40-H47</f>
        <v>1912078</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11" t="s">
        <v>111</v>
      </c>
      <c r="C56" s="111"/>
      <c r="D56" s="111"/>
      <c r="E56" s="111"/>
      <c r="F56" s="111"/>
      <c r="G56" s="111"/>
    </row>
    <row r="57" spans="2:9" ht="15" customHeight="1" x14ac:dyDescent="0.3">
      <c r="B57" s="110" t="s">
        <v>103</v>
      </c>
      <c r="C57" s="110"/>
      <c r="D57" s="110"/>
      <c r="E57" s="110"/>
      <c r="F57" s="110"/>
      <c r="G57" s="110"/>
      <c r="H57" s="25">
        <v>25796</v>
      </c>
    </row>
    <row r="58" spans="2:9" ht="15" customHeight="1" x14ac:dyDescent="0.3">
      <c r="B58" s="110" t="s">
        <v>104</v>
      </c>
      <c r="C58" s="110"/>
      <c r="D58" s="110"/>
      <c r="E58" s="110"/>
      <c r="F58" s="110"/>
      <c r="G58" s="110"/>
      <c r="H58" s="26">
        <f>H57+H59+H60+H61</f>
        <v>25796</v>
      </c>
    </row>
    <row r="59" spans="2:9" ht="30" customHeight="1" x14ac:dyDescent="0.3">
      <c r="B59" s="108" t="s">
        <v>112</v>
      </c>
      <c r="C59" s="108"/>
      <c r="D59" s="108"/>
      <c r="E59" s="108"/>
      <c r="F59" s="108"/>
      <c r="G59" s="108"/>
      <c r="H59" s="25">
        <v>0</v>
      </c>
      <c r="I59" s="55"/>
    </row>
    <row r="60" spans="2:9" ht="15" customHeight="1" x14ac:dyDescent="0.3">
      <c r="B60" s="110" t="s">
        <v>92</v>
      </c>
      <c r="C60" s="110"/>
      <c r="D60" s="110"/>
      <c r="E60" s="110"/>
      <c r="F60" s="110"/>
      <c r="G60" s="110"/>
      <c r="H60" s="25">
        <v>0</v>
      </c>
      <c r="I60" s="55"/>
    </row>
    <row r="61" spans="2:9" ht="15" customHeight="1" x14ac:dyDescent="0.3">
      <c r="B61" s="110" t="s">
        <v>113</v>
      </c>
      <c r="C61" s="110"/>
      <c r="D61" s="110"/>
      <c r="E61" s="110"/>
      <c r="F61" s="110"/>
      <c r="G61" s="110"/>
      <c r="H61" s="25">
        <v>0</v>
      </c>
      <c r="I61" s="55"/>
    </row>
    <row r="62" spans="2:9" ht="15" customHeight="1" x14ac:dyDescent="0.3">
      <c r="B62" s="1"/>
    </row>
    <row r="63" spans="2:9" ht="15" customHeight="1" x14ac:dyDescent="0.3">
      <c r="B63" s="110" t="s">
        <v>114</v>
      </c>
      <c r="C63" s="110"/>
      <c r="D63" s="110"/>
      <c r="E63" s="110"/>
      <c r="F63" s="110"/>
      <c r="G63" s="110"/>
      <c r="H63" s="26"/>
      <c r="I63" s="55"/>
    </row>
    <row r="64" spans="2:9" ht="15" customHeight="1" x14ac:dyDescent="0.3">
      <c r="B64" s="110" t="s">
        <v>103</v>
      </c>
      <c r="C64" s="110"/>
      <c r="D64" s="110"/>
      <c r="E64" s="110"/>
      <c r="F64" s="110"/>
      <c r="G64" s="110"/>
      <c r="H64" s="25">
        <v>23407</v>
      </c>
      <c r="I64" s="55"/>
    </row>
    <row r="65" spans="2:10" ht="15" customHeight="1" x14ac:dyDescent="0.3">
      <c r="B65" s="110" t="s">
        <v>104</v>
      </c>
      <c r="C65" s="110"/>
      <c r="D65" s="110"/>
      <c r="E65" s="110"/>
      <c r="F65" s="110"/>
      <c r="G65" s="110"/>
      <c r="H65" s="26">
        <f>H64+H66+H67</f>
        <v>23944</v>
      </c>
      <c r="I65" s="55"/>
    </row>
    <row r="66" spans="2:10" ht="15" customHeight="1" x14ac:dyDescent="0.3">
      <c r="B66" s="102" t="s">
        <v>115</v>
      </c>
      <c r="C66" s="102"/>
      <c r="D66" s="102"/>
      <c r="E66" s="102"/>
      <c r="F66" s="102"/>
      <c r="G66" s="102"/>
      <c r="H66" s="25">
        <v>537</v>
      </c>
      <c r="I66" s="55"/>
    </row>
    <row r="67" spans="2:10" ht="30" customHeight="1" x14ac:dyDescent="0.3">
      <c r="B67" s="108" t="s">
        <v>116</v>
      </c>
      <c r="C67" s="108"/>
      <c r="D67" s="108"/>
      <c r="E67" s="108"/>
      <c r="F67" s="108"/>
      <c r="G67" s="108"/>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10" t="s">
        <v>103</v>
      </c>
      <c r="C70" s="110"/>
      <c r="D70" s="110"/>
      <c r="E70" s="110"/>
      <c r="F70" s="110"/>
      <c r="G70" s="110"/>
      <c r="H70" s="26">
        <f>H57-H64</f>
        <v>2389</v>
      </c>
    </row>
    <row r="71" spans="2:10" ht="15" customHeight="1" x14ac:dyDescent="0.3">
      <c r="B71" s="110" t="s">
        <v>104</v>
      </c>
      <c r="C71" s="110"/>
      <c r="D71" s="110"/>
      <c r="E71" s="110"/>
      <c r="F71" s="110"/>
      <c r="G71" s="110"/>
      <c r="H71" s="26">
        <f>H58-H65</f>
        <v>1852</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09"/>
      <c r="C74" s="109"/>
      <c r="D74" s="109"/>
      <c r="E74" s="109"/>
      <c r="F74" s="109"/>
      <c r="G74" s="109"/>
      <c r="H74" s="109"/>
      <c r="I74" s="55"/>
      <c r="J74" s="16"/>
    </row>
    <row r="75" spans="2:10" ht="15" customHeight="1" outlineLevel="1" x14ac:dyDescent="0.3">
      <c r="I75" s="55"/>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G15" sqref="G15:G16"/>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12"/>
    </row>
    <row r="2" spans="1:10" ht="15" customHeight="1" x14ac:dyDescent="0.3">
      <c r="A2" s="45"/>
      <c r="B2" s="48"/>
      <c r="C2" s="5"/>
      <c r="D2" s="5"/>
      <c r="E2" s="5"/>
      <c r="F2" s="5"/>
      <c r="G2" s="5"/>
      <c r="H2" s="5"/>
      <c r="I2" s="112"/>
    </row>
    <row r="3" spans="1:10" ht="15" customHeight="1" x14ac:dyDescent="0.3">
      <c r="A3" s="67" t="s">
        <v>96</v>
      </c>
      <c r="B3" s="62" t="s">
        <v>138</v>
      </c>
      <c r="C3" s="5"/>
      <c r="D3" s="5"/>
      <c r="E3" s="5"/>
      <c r="F3" s="5"/>
      <c r="G3" s="5"/>
      <c r="H3" s="5"/>
      <c r="I3" s="112"/>
    </row>
    <row r="4" spans="1:10" ht="15" customHeight="1" thickBot="1" x14ac:dyDescent="0.35">
      <c r="A4" s="45"/>
      <c r="B4" s="48"/>
      <c r="C4" s="5"/>
      <c r="D4" s="5"/>
      <c r="E4" s="5"/>
      <c r="F4" s="5"/>
      <c r="G4" s="5"/>
      <c r="H4" s="5"/>
      <c r="I4" s="112"/>
    </row>
    <row r="5" spans="1:10" ht="15" customHeight="1" thickBot="1" x14ac:dyDescent="0.35">
      <c r="A5" s="70"/>
      <c r="B5" s="114" t="s">
        <v>139</v>
      </c>
      <c r="C5" s="115"/>
      <c r="D5" s="74" t="s">
        <v>140</v>
      </c>
      <c r="E5" s="74" t="s">
        <v>141</v>
      </c>
      <c r="F5" s="116" t="s">
        <v>142</v>
      </c>
      <c r="G5" s="117"/>
      <c r="H5" s="5"/>
      <c r="I5" s="112"/>
    </row>
    <row r="6" spans="1:10" ht="15" customHeight="1" thickBot="1" x14ac:dyDescent="0.35">
      <c r="A6" s="71"/>
      <c r="B6" s="68"/>
      <c r="C6" s="69"/>
      <c r="D6" s="75"/>
      <c r="E6" s="75" t="s">
        <v>137</v>
      </c>
      <c r="F6" s="76" t="s">
        <v>144</v>
      </c>
      <c r="G6" s="69" t="s">
        <v>143</v>
      </c>
      <c r="H6" s="5"/>
      <c r="I6" s="112"/>
    </row>
    <row r="7" spans="1:10" ht="15" customHeight="1" thickBot="1" x14ac:dyDescent="0.35">
      <c r="A7" s="72"/>
      <c r="B7" s="118" t="s">
        <v>145</v>
      </c>
      <c r="C7" s="119"/>
      <c r="D7" s="76">
        <v>550</v>
      </c>
      <c r="E7" s="76">
        <v>860</v>
      </c>
      <c r="F7" s="76">
        <v>473000</v>
      </c>
      <c r="G7" s="73">
        <v>473000</v>
      </c>
      <c r="H7" s="5"/>
      <c r="I7" s="112"/>
    </row>
    <row r="8" spans="1:10" ht="15" customHeight="1" x14ac:dyDescent="0.3">
      <c r="I8" s="112"/>
    </row>
    <row r="10" spans="1:10" ht="15" customHeight="1" x14ac:dyDescent="0.3">
      <c r="A10" s="42" t="s">
        <v>149</v>
      </c>
      <c r="B10" s="113" t="s">
        <v>94</v>
      </c>
      <c r="C10" s="113"/>
      <c r="D10" s="113"/>
      <c r="E10" s="113"/>
      <c r="F10" s="113"/>
      <c r="G10" s="113"/>
      <c r="H10" s="113"/>
      <c r="I10" s="65"/>
    </row>
    <row r="12" spans="1:10" ht="15" customHeight="1" x14ac:dyDescent="0.3">
      <c r="B12" s="113" t="s">
        <v>201</v>
      </c>
      <c r="C12" s="113"/>
      <c r="D12" s="113"/>
      <c r="E12" s="113"/>
      <c r="F12" s="113"/>
      <c r="G12" s="113"/>
      <c r="H12" s="113"/>
      <c r="I12" s="55"/>
      <c r="J12" s="16" t="s">
        <v>97</v>
      </c>
    </row>
    <row r="14" spans="1:10" ht="15" customHeight="1" x14ac:dyDescent="0.3">
      <c r="B14" s="1" t="s">
        <v>117</v>
      </c>
      <c r="E14" s="54">
        <f>Pasīvs!E11</f>
        <v>2799652</v>
      </c>
      <c r="I14" s="66"/>
    </row>
    <row r="15" spans="1:10" ht="15" customHeight="1" x14ac:dyDescent="0.3">
      <c r="B15" s="1" t="s">
        <v>118</v>
      </c>
      <c r="E15" s="54">
        <f>Pasīvs!D11</f>
        <v>2799652</v>
      </c>
      <c r="I15" s="66"/>
    </row>
    <row r="16" spans="1:10" ht="15" customHeight="1" x14ac:dyDescent="0.3">
      <c r="B16" s="1" t="s">
        <v>119</v>
      </c>
      <c r="E16" s="26">
        <f>E14-E15</f>
        <v>0</v>
      </c>
      <c r="I16" s="66"/>
    </row>
    <row r="19" spans="2:10" ht="30" customHeight="1" x14ac:dyDescent="0.3">
      <c r="B19" s="113" t="s">
        <v>150</v>
      </c>
      <c r="C19" s="113"/>
      <c r="D19" s="113"/>
      <c r="E19" s="113"/>
      <c r="F19" s="113"/>
      <c r="G19" s="113"/>
      <c r="H19" s="113"/>
      <c r="I19" s="55"/>
      <c r="J19" s="16" t="s">
        <v>93</v>
      </c>
    </row>
    <row r="20" spans="2:10" ht="15" customHeight="1" x14ac:dyDescent="0.3">
      <c r="B20" s="109" t="s">
        <v>146</v>
      </c>
      <c r="C20" s="109"/>
      <c r="D20" s="109"/>
      <c r="E20" s="109"/>
      <c r="F20" s="109"/>
      <c r="G20" s="109"/>
      <c r="H20" s="109"/>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2020-04-15T10:02:15Z</cp:lastPrinted>
  <dcterms:created xsi:type="dcterms:W3CDTF">2014-09-25T06:34:08Z</dcterms:created>
  <dcterms:modified xsi:type="dcterms:W3CDTF">2021-04-27T17:04:57Z</dcterms:modified>
</cp:coreProperties>
</file>